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830"/>
  <workbookPr codeName="ThisWorkbook" defaultThemeVersion="124226"/>
  <mc:AlternateContent xmlns:mc="http://schemas.openxmlformats.org/markup-compatibility/2006">
    <mc:Choice Requires="x15">
      <x15ac:absPath xmlns:x15ac="http://schemas.microsoft.com/office/spreadsheetml/2010/11/ac" url="C:\Users\Sherri.Marney\AppData\Local\Microsoft\Windows\INetCache\Content.Outlook\LNGLXF55\"/>
    </mc:Choice>
  </mc:AlternateContent>
  <xr:revisionPtr revIDLastSave="0" documentId="13_ncr:1_{4112A653-C7C9-44C5-9F05-2650D23F1DBA}" xr6:coauthVersionLast="47" xr6:coauthVersionMax="47" xr10:uidLastSave="{00000000-0000-0000-0000-000000000000}"/>
  <workbookProtection lockStructure="1"/>
  <bookViews>
    <workbookView xWindow="-110" yWindow="-110" windowWidth="19420" windowHeight="10300" activeTab="1" xr2:uid="{00000000-000D-0000-FFFF-FFFF00000000}"/>
  </bookViews>
  <sheets>
    <sheet name="Tips" sheetId="12" r:id="rId1"/>
    <sheet name="WORK Individualized Budget" sheetId="6" r:id="rId2"/>
    <sheet name="Budget Review Checklist" sheetId="2" r:id="rId3"/>
    <sheet name="Budget Service Questionnaire " sheetId="7" r:id="rId4"/>
    <sheet name="Budget Service Schedule (BSS)" sheetId="8" r:id="rId5"/>
    <sheet name="BSS Instructions" sheetId="4" r:id="rId6"/>
    <sheet name="ConversionCalculator" sheetId="10" r:id="rId7"/>
    <sheet name="Services Calculator" sheetId="9" r:id="rId8"/>
    <sheet name="WORK Budget Exception Worksheet" sheetId="11" state="hidden" r:id="rId9"/>
  </sheets>
  <definedNames>
    <definedName name="_xlnm.Print_Area" localSheetId="4">'Budget Service Schedule (BSS)'!$A$1:$AE$263</definedName>
    <definedName name="_xlnm.Print_Area" localSheetId="7">'Services Calculator'!$A$1:$AF$37</definedName>
    <definedName name="_xlnm.Print_Area" localSheetId="8">'WORK Budget Exception Worksheet'!$A$2:$P$115</definedName>
    <definedName name="_xlnm.Print_Area" localSheetId="1">'WORK Individualized Budget'!$A:$AE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B125" i="6" l="1"/>
  <c r="AL171" i="8"/>
  <c r="AL170" i="8"/>
  <c r="AL169" i="8"/>
  <c r="AL168" i="8"/>
  <c r="AL167" i="8"/>
  <c r="AL166" i="8"/>
  <c r="AL162" i="8"/>
  <c r="AL161" i="8"/>
  <c r="AL160" i="8"/>
  <c r="AL159" i="8"/>
  <c r="AL158" i="8"/>
  <c r="AL157" i="8"/>
  <c r="AL153" i="8"/>
  <c r="AL152" i="8"/>
  <c r="AL151" i="8"/>
  <c r="AL150" i="8"/>
  <c r="AL149" i="8"/>
  <c r="AL148" i="8"/>
  <c r="AL147" i="8"/>
  <c r="AL146" i="8"/>
  <c r="AL142" i="8"/>
  <c r="AL141" i="8"/>
  <c r="AL140" i="8"/>
  <c r="AL139" i="8"/>
  <c r="AL138" i="8"/>
  <c r="AL137" i="8"/>
  <c r="AL133" i="8"/>
  <c r="AL132" i="8"/>
  <c r="AL131" i="8"/>
  <c r="AL130" i="8"/>
  <c r="AL129" i="8"/>
  <c r="AL128" i="8"/>
  <c r="AL127" i="8"/>
  <c r="AL126" i="8"/>
  <c r="AL122" i="8"/>
  <c r="AL121" i="8"/>
  <c r="AL120" i="8"/>
  <c r="AL119" i="8"/>
  <c r="AL118" i="8"/>
  <c r="AL114" i="8"/>
  <c r="AL113" i="8"/>
  <c r="AL112" i="8"/>
  <c r="AL111" i="8"/>
  <c r="AL110" i="8"/>
  <c r="AL109" i="8"/>
  <c r="AL105" i="8"/>
  <c r="AL104" i="8"/>
  <c r="AL103" i="8"/>
  <c r="AL102" i="8"/>
  <c r="AL101" i="8"/>
  <c r="AL100" i="8"/>
  <c r="AL96" i="8"/>
  <c r="AL95" i="8"/>
  <c r="AL94" i="8"/>
  <c r="AL93" i="8"/>
  <c r="AL92" i="8"/>
  <c r="AL91" i="8"/>
  <c r="AL90" i="8"/>
  <c r="AL89" i="8"/>
  <c r="AL88" i="8"/>
  <c r="AL84" i="8"/>
  <c r="AL83" i="8"/>
  <c r="AL82" i="8"/>
  <c r="AL81" i="8"/>
  <c r="AL80" i="8"/>
  <c r="AL79" i="8"/>
  <c r="AL78" i="8"/>
  <c r="AL77" i="8"/>
  <c r="AL76" i="8"/>
  <c r="AL72" i="8"/>
  <c r="AL71" i="8"/>
  <c r="AL70" i="8"/>
  <c r="AL69" i="8"/>
  <c r="AL68" i="8"/>
  <c r="AL67" i="8"/>
  <c r="AL63" i="8"/>
  <c r="AL62" i="8"/>
  <c r="AL61" i="8"/>
  <c r="AL60" i="8"/>
  <c r="AL59" i="8"/>
  <c r="AL58" i="8"/>
  <c r="AL54" i="8"/>
  <c r="AL53" i="8"/>
  <c r="AL52" i="8"/>
  <c r="AL51" i="8"/>
  <c r="AL50" i="8"/>
  <c r="AL49" i="8"/>
  <c r="AL48" i="8"/>
  <c r="AL44" i="8"/>
  <c r="AL43" i="8"/>
  <c r="AL42" i="8"/>
  <c r="AL41" i="8"/>
  <c r="AL40" i="8"/>
  <c r="AL39" i="8"/>
  <c r="AL38" i="8"/>
  <c r="AL37" i="8"/>
  <c r="AL33" i="8"/>
  <c r="AL32" i="8"/>
  <c r="AL31" i="8"/>
  <c r="AL30" i="8"/>
  <c r="AL29" i="8"/>
  <c r="AL28" i="8"/>
  <c r="AL24" i="8"/>
  <c r="AL23" i="8"/>
  <c r="AL22" i="8"/>
  <c r="AL21" i="8"/>
  <c r="AL20" i="8"/>
  <c r="AL19" i="8"/>
  <c r="AL18" i="8"/>
  <c r="AL17" i="8"/>
  <c r="AL13" i="8"/>
  <c r="AL12" i="8"/>
  <c r="AL11" i="8"/>
  <c r="AL10" i="8"/>
  <c r="AL9" i="8"/>
  <c r="AL8" i="8"/>
  <c r="AL7" i="8"/>
  <c r="AL6" i="8"/>
  <c r="N4" i="7"/>
  <c r="N3" i="7"/>
  <c r="N2" i="7"/>
  <c r="N1" i="7"/>
  <c r="J201" i="8" l="1"/>
  <c r="L59" i="7" l="1" a="1"/>
  <c r="L59" i="7" s="1"/>
  <c r="P68" i="11" l="1"/>
  <c r="U21" i="9" l="1"/>
  <c r="U20" i="9"/>
  <c r="U19" i="9"/>
  <c r="U18" i="9"/>
  <c r="AF5" i="9" l="1"/>
  <c r="U11" i="9"/>
  <c r="U9" i="9"/>
  <c r="V5" i="9"/>
  <c r="U5" i="9"/>
  <c r="M65" i="7" l="1"/>
  <c r="H65" i="7" s="1" a="1"/>
  <c r="H65" i="7" s="1"/>
  <c r="M70" i="7"/>
  <c r="H70" i="7" s="1" a="1"/>
  <c r="H70" i="7" s="1"/>
  <c r="M95" i="7"/>
  <c r="H95" i="7" s="1" a="1"/>
  <c r="H95" i="7" s="1"/>
  <c r="N86" i="7"/>
  <c r="N80" i="7"/>
  <c r="M89" i="7"/>
  <c r="H89" i="7" s="1" a="1"/>
  <c r="H89" i="7" s="1"/>
  <c r="M84" i="7"/>
  <c r="H84" i="7" s="1" a="1"/>
  <c r="H84" i="7" s="1"/>
  <c r="M78" i="7"/>
  <c r="H78" i="7" s="1" a="1"/>
  <c r="H78" i="7" s="1"/>
  <c r="M74" i="7"/>
  <c r="H74" i="7" s="1" a="1"/>
  <c r="H74" i="7" s="1"/>
  <c r="M56" i="7"/>
  <c r="E56" i="7" s="1" a="1"/>
  <c r="E56" i="7" s="1"/>
  <c r="N53" i="7"/>
  <c r="M51" i="7"/>
  <c r="E51" i="7" s="1" a="1"/>
  <c r="E51" i="7" s="1"/>
  <c r="M46" i="7"/>
  <c r="F46" i="7" s="1" a="1"/>
  <c r="F46" i="7" s="1"/>
  <c r="M40" i="7"/>
  <c r="F40" i="7" s="1" a="1"/>
  <c r="F40" i="7" s="1"/>
  <c r="M36" i="7"/>
  <c r="F36" i="7" s="1" a="1"/>
  <c r="F36" i="7" s="1"/>
  <c r="M32" i="7"/>
  <c r="F32" i="7" s="1" a="1"/>
  <c r="F32" i="7" s="1"/>
  <c r="H26" i="7" a="1"/>
  <c r="H26" i="7" s="1"/>
  <c r="M22" i="7"/>
  <c r="L21" i="7" s="1" a="1"/>
  <c r="L21" i="7" s="1"/>
  <c r="M21" i="7"/>
  <c r="F21" i="7" s="1" a="1"/>
  <c r="F21" i="7" s="1"/>
  <c r="M17" i="7"/>
  <c r="E17" i="7" s="1" a="1"/>
  <c r="E17" i="7" s="1"/>
  <c r="N13" i="7"/>
  <c r="M13" i="7"/>
  <c r="E10" i="7" s="1" a="1"/>
  <c r="E10" i="7" s="1"/>
  <c r="C14" i="7" l="1" a="1"/>
  <c r="C14" i="7" s="1"/>
  <c r="F14" i="7" s="1" a="1"/>
  <c r="F14" i="7" s="1"/>
  <c r="P50" i="11"/>
  <c r="B50" i="11" s="1" a="1"/>
  <c r="B50" i="11" s="1"/>
  <c r="D50" i="11" s="1"/>
  <c r="O53" i="11"/>
  <c r="D52" i="11" s="1" a="1"/>
  <c r="D52" i="11" s="1"/>
  <c r="E52" i="11" s="1"/>
  <c r="O21" i="11"/>
  <c r="D22" i="11" s="1" a="1"/>
  <c r="D22" i="11" s="1"/>
  <c r="E22" i="11" s="1"/>
  <c r="P22" i="11" s="1"/>
  <c r="AB201" i="8" l="1"/>
  <c r="AF174" i="8" s="1"/>
  <c r="AC135" i="8" l="1"/>
  <c r="O172" i="8"/>
  <c r="O163" i="8"/>
  <c r="O154" i="8"/>
  <c r="O143" i="8"/>
  <c r="O134" i="8"/>
  <c r="O123" i="8"/>
  <c r="O115" i="8"/>
  <c r="O106" i="8"/>
  <c r="O97" i="8"/>
  <c r="O85" i="8"/>
  <c r="O73" i="8"/>
  <c r="O64" i="8"/>
  <c r="O55" i="8"/>
  <c r="O45" i="8"/>
  <c r="O34" i="8"/>
  <c r="O25" i="8"/>
  <c r="AA14" i="8"/>
  <c r="Y14" i="8"/>
  <c r="W14" i="8"/>
  <c r="U14" i="8"/>
  <c r="S14" i="8"/>
  <c r="Q14" i="8"/>
  <c r="O14" i="8"/>
  <c r="AA123" i="8"/>
  <c r="Y123" i="8"/>
  <c r="W123" i="8"/>
  <c r="U123" i="8"/>
  <c r="S123" i="8"/>
  <c r="Q123" i="8"/>
  <c r="Q64" i="8"/>
  <c r="S64" i="8"/>
  <c r="U64" i="8"/>
  <c r="W64" i="8"/>
  <c r="Y64" i="8"/>
  <c r="AA64" i="8"/>
  <c r="N8" i="11"/>
  <c r="AF5" i="8"/>
  <c r="AF6" i="8" s="1"/>
  <c r="AF7" i="8" l="1"/>
  <c r="AD2" i="8" s="1"/>
  <c r="Z180" i="8" l="1"/>
  <c r="J204" i="8" s="1"/>
  <c r="AF175" i="8"/>
  <c r="AF122" i="6"/>
  <c r="AK41" i="6"/>
  <c r="Q154" i="8"/>
  <c r="AC179" i="8" l="1"/>
  <c r="AG28" i="6"/>
  <c r="AB26" i="6" s="1" a="1"/>
  <c r="AB26" i="6" s="1"/>
  <c r="J202" i="8" l="1"/>
  <c r="AC180" i="8"/>
  <c r="S21" i="9"/>
  <c r="V21" i="9" s="1"/>
  <c r="S18" i="9"/>
  <c r="S20" i="9"/>
  <c r="Q21" i="9"/>
  <c r="Q20" i="9"/>
  <c r="S19" i="9"/>
  <c r="AA21" i="9"/>
  <c r="AE21" i="9" s="1"/>
  <c r="T21" i="9" s="1"/>
  <c r="AA20" i="9"/>
  <c r="AE20" i="9" s="1"/>
  <c r="B87" i="11"/>
  <c r="D87" i="11" s="1" a="1"/>
  <c r="D87" i="11" s="1"/>
  <c r="P36" i="11"/>
  <c r="O25" i="11"/>
  <c r="B40" i="11" l="1" a="1"/>
  <c r="B40" i="11" s="1"/>
  <c r="D40" i="11" s="1"/>
  <c r="B31" i="11" a="1"/>
  <c r="B31" i="11" s="1"/>
  <c r="D31" i="11" s="1"/>
  <c r="AF21" i="9"/>
  <c r="V20" i="9"/>
  <c r="AF20" i="9" s="1"/>
  <c r="T20" i="9"/>
  <c r="O15" i="11"/>
  <c r="O18" i="11"/>
  <c r="B18" i="11" s="1" a="1"/>
  <c r="B18" i="11" s="1"/>
  <c r="D18" i="11" s="1"/>
  <c r="B16" i="11" l="1" a="1"/>
  <c r="B16" i="11" s="1"/>
  <c r="D16" i="11" s="1"/>
  <c r="P16" i="11" s="1"/>
  <c r="B98" i="11"/>
  <c r="D98" i="11" s="1" a="1"/>
  <c r="D98" i="11" s="1"/>
  <c r="AA19" i="9"/>
  <c r="AE19" i="9" s="1"/>
  <c r="V19" i="9"/>
  <c r="AF19" i="9" l="1"/>
  <c r="T19" i="9"/>
  <c r="D9" i="11"/>
  <c r="B115" i="11"/>
  <c r="D115" i="11" s="1" a="1"/>
  <c r="D115" i="11" s="1"/>
  <c r="B114" i="11"/>
  <c r="D114" i="11" s="1" a="1"/>
  <c r="D114" i="11" s="1"/>
  <c r="B113" i="11"/>
  <c r="D113" i="11" s="1" a="1"/>
  <c r="D113" i="11" s="1"/>
  <c r="B112" i="11"/>
  <c r="B111" i="11"/>
  <c r="D111" i="11" s="1" a="1"/>
  <c r="D111" i="11" s="1"/>
  <c r="B110" i="11"/>
  <c r="D110" i="11" s="1" a="1"/>
  <c r="D110" i="11" s="1"/>
  <c r="B109" i="11"/>
  <c r="D109" i="11" s="1" a="1"/>
  <c r="D109" i="11" s="1"/>
  <c r="B108" i="11"/>
  <c r="D108" i="11" s="1" a="1"/>
  <c r="D108" i="11" s="1"/>
  <c r="B107" i="11"/>
  <c r="D107" i="11" s="1" a="1"/>
  <c r="D107" i="11" s="1"/>
  <c r="B106" i="11"/>
  <c r="D106" i="11" s="1" a="1"/>
  <c r="D106" i="11" s="1"/>
  <c r="B105" i="11"/>
  <c r="D105" i="11" s="1" a="1"/>
  <c r="D105" i="11" s="1"/>
  <c r="B103" i="11"/>
  <c r="D103" i="11" s="1" a="1"/>
  <c r="D103" i="11" s="1"/>
  <c r="B104" i="11"/>
  <c r="D104" i="11" s="1" a="1"/>
  <c r="D104" i="11" s="1"/>
  <c r="B102" i="11"/>
  <c r="D102" i="11" s="1" a="1"/>
  <c r="D102" i="11" s="1"/>
  <c r="B101" i="11"/>
  <c r="D101" i="11" s="1" a="1"/>
  <c r="D101" i="11" s="1"/>
  <c r="B100" i="11"/>
  <c r="D100" i="11" s="1" a="1"/>
  <c r="D100" i="11" s="1"/>
  <c r="B99" i="11"/>
  <c r="D99" i="11" s="1" a="1"/>
  <c r="D99" i="11" s="1"/>
  <c r="B97" i="11"/>
  <c r="D97" i="11" s="1" a="1"/>
  <c r="D97" i="11" s="1"/>
  <c r="B96" i="11"/>
  <c r="D96" i="11" s="1" a="1"/>
  <c r="D96" i="11" s="1"/>
  <c r="B95" i="11"/>
  <c r="D95" i="11" s="1" a="1"/>
  <c r="D95" i="11" s="1"/>
  <c r="B94" i="11"/>
  <c r="D94" i="11" s="1" a="1"/>
  <c r="D94" i="11" s="1"/>
  <c r="B89" i="11"/>
  <c r="B90" i="11"/>
  <c r="B88" i="11"/>
  <c r="D88" i="11" s="1" a="1"/>
  <c r="D88" i="11" s="1"/>
  <c r="D112" i="11" l="1" a="1"/>
  <c r="D112" i="11" s="1"/>
  <c r="D116" i="11" s="1"/>
  <c r="D117" i="11" s="1"/>
  <c r="B30" i="11" s="1"/>
  <c r="D90" i="11" a="1"/>
  <c r="D90" i="11" s="1"/>
  <c r="D89" i="11" a="1"/>
  <c r="D89" i="11" s="1"/>
  <c r="AK54" i="6"/>
  <c r="AK58" i="6"/>
  <c r="AK56" i="6"/>
  <c r="AK49" i="6"/>
  <c r="AK47" i="6"/>
  <c r="AK45" i="6"/>
  <c r="AK43" i="6"/>
  <c r="O26" i="11" l="1"/>
  <c r="D91" i="11"/>
  <c r="D92" i="11" s="1"/>
  <c r="B23" i="11" s="1"/>
  <c r="O27" i="11" l="1"/>
  <c r="O28" i="11" s="1"/>
  <c r="Y97" i="8" l="1"/>
  <c r="AA97" i="8"/>
  <c r="AA73" i="8"/>
  <c r="Y73" i="8"/>
  <c r="W73" i="8"/>
  <c r="U73" i="8"/>
  <c r="S73" i="8"/>
  <c r="Q73" i="8"/>
  <c r="AJ131" i="6"/>
  <c r="AF49" i="6"/>
  <c r="V18" i="9" l="1"/>
  <c r="S17" i="9"/>
  <c r="A28" i="9" l="1"/>
  <c r="B28" i="9" s="1"/>
  <c r="H27" i="9" s="1"/>
  <c r="A32" i="9"/>
  <c r="B32" i="9" s="1"/>
  <c r="H31" i="9" s="1"/>
  <c r="A36" i="9"/>
  <c r="B36" i="9" s="1"/>
  <c r="C36" i="9" l="1"/>
  <c r="H35" i="9" s="1"/>
  <c r="AA18" i="9"/>
  <c r="AE18" i="9" l="1"/>
  <c r="AF18" i="9"/>
  <c r="F20" i="10"/>
  <c r="F18" i="10"/>
  <c r="F15" i="10"/>
  <c r="J15" i="10" s="1"/>
  <c r="F11" i="10"/>
  <c r="F13" i="10"/>
  <c r="J13" i="10" s="1"/>
  <c r="F9" i="10"/>
  <c r="F4" i="10"/>
  <c r="J4" i="10" s="1"/>
  <c r="N4" i="10" s="1"/>
  <c r="F6" i="10"/>
  <c r="J6" i="10" s="1"/>
  <c r="N6" i="10" s="1"/>
  <c r="AA11" i="9"/>
  <c r="I11" i="9"/>
  <c r="S11" i="9" s="1"/>
  <c r="AA9" i="9"/>
  <c r="AE9" i="9" s="1"/>
  <c r="I9" i="9"/>
  <c r="M9" i="9" s="1"/>
  <c r="S9" i="9" s="1"/>
  <c r="AA7" i="9"/>
  <c r="I7" i="9"/>
  <c r="AA5" i="9"/>
  <c r="AE5" i="9" s="1"/>
  <c r="I5" i="9"/>
  <c r="M5" i="9" s="1"/>
  <c r="I4" i="9"/>
  <c r="M4" i="9" s="1"/>
  <c r="S4" i="9" s="1"/>
  <c r="AE7" i="9" l="1"/>
  <c r="S7" i="9"/>
  <c r="V7" i="9" s="1"/>
  <c r="AF7" i="9" s="1"/>
  <c r="S5" i="9"/>
  <c r="V11" i="9"/>
  <c r="AF11" i="9" s="1"/>
  <c r="V9" i="9"/>
  <c r="AF9" i="9" s="1"/>
  <c r="T5" i="9"/>
  <c r="T18" i="9"/>
  <c r="AE11" i="9"/>
  <c r="T11" i="9" s="1"/>
  <c r="T9" i="9"/>
  <c r="U7" i="9" l="1"/>
  <c r="T7" i="9" s="1"/>
  <c r="AA114" i="6"/>
  <c r="AC197" i="8" l="1"/>
  <c r="AA172" i="8"/>
  <c r="Y172" i="8"/>
  <c r="W172" i="8"/>
  <c r="U172" i="8"/>
  <c r="S172" i="8"/>
  <c r="Q172" i="8"/>
  <c r="AC164" i="8"/>
  <c r="AA163" i="8"/>
  <c r="Y163" i="8"/>
  <c r="W163" i="8"/>
  <c r="U163" i="8"/>
  <c r="S163" i="8"/>
  <c r="Q163" i="8"/>
  <c r="AC155" i="8"/>
  <c r="AA154" i="8"/>
  <c r="Y154" i="8"/>
  <c r="W154" i="8"/>
  <c r="U154" i="8"/>
  <c r="S154" i="8"/>
  <c r="AC144" i="8"/>
  <c r="AA143" i="8"/>
  <c r="Y143" i="8"/>
  <c r="W143" i="8"/>
  <c r="U143" i="8"/>
  <c r="S143" i="8"/>
  <c r="Q143" i="8"/>
  <c r="AA134" i="8"/>
  <c r="Y134" i="8"/>
  <c r="W134" i="8"/>
  <c r="U134" i="8"/>
  <c r="S134" i="8"/>
  <c r="Q134" i="8"/>
  <c r="AC124" i="8"/>
  <c r="AC116" i="8"/>
  <c r="AA115" i="8"/>
  <c r="Y115" i="8"/>
  <c r="W115" i="8"/>
  <c r="U115" i="8"/>
  <c r="S115" i="8"/>
  <c r="Q115" i="8"/>
  <c r="AC107" i="8"/>
  <c r="AA106" i="8"/>
  <c r="Y106" i="8"/>
  <c r="W106" i="8"/>
  <c r="U106" i="8"/>
  <c r="S106" i="8"/>
  <c r="Q106" i="8"/>
  <c r="AC98" i="8"/>
  <c r="W97" i="8"/>
  <c r="U97" i="8"/>
  <c r="S97" i="8"/>
  <c r="Q97" i="8"/>
  <c r="AC86" i="8"/>
  <c r="AA85" i="8"/>
  <c r="Y85" i="8"/>
  <c r="W85" i="8"/>
  <c r="U85" i="8"/>
  <c r="S85" i="8"/>
  <c r="Q85" i="8"/>
  <c r="AC74" i="8"/>
  <c r="AC65" i="8"/>
  <c r="AC56" i="8"/>
  <c r="AA55" i="8"/>
  <c r="Y55" i="8"/>
  <c r="W55" i="8"/>
  <c r="U55" i="8"/>
  <c r="S55" i="8"/>
  <c r="Q55" i="8"/>
  <c r="AC46" i="8"/>
  <c r="AA45" i="8"/>
  <c r="Y45" i="8"/>
  <c r="W45" i="8"/>
  <c r="U45" i="8"/>
  <c r="S45" i="8"/>
  <c r="Q45" i="8"/>
  <c r="AC35" i="8"/>
  <c r="AA34" i="8"/>
  <c r="Y34" i="8"/>
  <c r="W34" i="8"/>
  <c r="U34" i="8"/>
  <c r="S34" i="8"/>
  <c r="Q34" i="8"/>
  <c r="AC26" i="8"/>
  <c r="AA25" i="8"/>
  <c r="Y25" i="8"/>
  <c r="W25" i="8"/>
  <c r="U25" i="8"/>
  <c r="S25" i="8"/>
  <c r="Q25" i="8"/>
  <c r="AC15" i="8"/>
  <c r="AC4" i="8"/>
  <c r="Z157" i="6"/>
  <c r="AJ156" i="6"/>
  <c r="AJ155" i="6"/>
  <c r="AJ154" i="6"/>
  <c r="AJ153" i="6"/>
  <c r="AJ152" i="6"/>
  <c r="B4" i="11"/>
  <c r="W120" i="6"/>
  <c r="AA119" i="6"/>
  <c r="AA118" i="6"/>
  <c r="AA117" i="6"/>
  <c r="AA116" i="6"/>
  <c r="AA115" i="6"/>
  <c r="AA113" i="6"/>
  <c r="AA112" i="6"/>
  <c r="AA111" i="6"/>
  <c r="AA110" i="6"/>
  <c r="AA109" i="6"/>
  <c r="W106" i="6"/>
  <c r="AA105" i="6"/>
  <c r="AA104" i="6"/>
  <c r="AA103" i="6"/>
  <c r="AA102" i="6"/>
  <c r="AA101" i="6"/>
  <c r="AA100" i="6"/>
  <c r="AA99" i="6"/>
  <c r="AA98" i="6"/>
  <c r="AA97" i="6"/>
  <c r="AA96" i="6"/>
  <c r="AA95" i="6"/>
  <c r="Q87" i="6"/>
  <c r="Q85" i="6"/>
  <c r="AF83" i="6"/>
  <c r="Q78" i="6"/>
  <c r="Q76" i="6"/>
  <c r="AF74" i="6"/>
  <c r="AF68" i="6"/>
  <c r="AC67" i="6"/>
  <c r="AC65" i="6"/>
  <c r="AF59" i="6"/>
  <c r="AC58" i="6"/>
  <c r="AC56" i="6"/>
  <c r="AC54" i="6"/>
  <c r="AF51" i="6"/>
  <c r="AF52" i="6" s="1"/>
  <c r="AF34" i="6"/>
  <c r="AG34" i="6" s="1"/>
  <c r="AF33" i="6"/>
  <c r="AG33" i="6" s="1"/>
  <c r="J203" i="8" l="1"/>
  <c r="AH181" i="8"/>
  <c r="AC143" i="8"/>
  <c r="AC137" i="8" s="1"/>
  <c r="AC176" i="8"/>
  <c r="AC177" i="8" s="1"/>
  <c r="N9" i="11"/>
  <c r="N10" i="11" s="1"/>
  <c r="B6" i="11" s="1"/>
  <c r="AF123" i="6"/>
  <c r="AF124" i="6" s="1"/>
  <c r="AF125" i="6" s="1"/>
  <c r="AC60" i="6"/>
  <c r="K125" i="6" s="1"/>
  <c r="AC25" i="8"/>
  <c r="AC17" i="8" s="1"/>
  <c r="AC34" i="8"/>
  <c r="AC28" i="8" s="1"/>
  <c r="AC45" i="8"/>
  <c r="AC37" i="8" s="1"/>
  <c r="AC55" i="8"/>
  <c r="AC48" i="8" s="1"/>
  <c r="AC64" i="8"/>
  <c r="AC58" i="8" s="1"/>
  <c r="AC73" i="8"/>
  <c r="AC67" i="8" s="1"/>
  <c r="AC85" i="8"/>
  <c r="AC76" i="8" s="1"/>
  <c r="AC97" i="8"/>
  <c r="AC88" i="8" s="1"/>
  <c r="AC106" i="8"/>
  <c r="AC100" i="8" s="1"/>
  <c r="AC115" i="8"/>
  <c r="AC109" i="8" s="1"/>
  <c r="AC123" i="8"/>
  <c r="AC118" i="8" s="1"/>
  <c r="AC134" i="8"/>
  <c r="AC126" i="8" s="1"/>
  <c r="AC154" i="8"/>
  <c r="AC146" i="8" s="1"/>
  <c r="AC163" i="8"/>
  <c r="AC157" i="8" s="1"/>
  <c r="AC172" i="8"/>
  <c r="AC14" i="8"/>
  <c r="AC6" i="8" s="1"/>
  <c r="AH35" i="6"/>
  <c r="AC69" i="6"/>
  <c r="K126" i="6" s="1"/>
  <c r="Q80" i="6"/>
  <c r="Q89" i="6"/>
  <c r="W121" i="6"/>
  <c r="AA120" i="6"/>
  <c r="AF35" i="6"/>
  <c r="AA106" i="6"/>
  <c r="AH34" i="6"/>
  <c r="AC32" i="6"/>
  <c r="AC34" i="6"/>
  <c r="AG121" i="6" l="1"/>
  <c r="AG122" i="6" s="1"/>
  <c r="AB124" i="6" s="1"/>
  <c r="AG124" i="6" s="1"/>
  <c r="AC178" i="8"/>
  <c r="AH176" i="8" s="1"/>
  <c r="AG175" i="8" s="1"/>
  <c r="Z176" i="8"/>
  <c r="Z177" i="8" s="1"/>
  <c r="Z178" i="8" s="1"/>
  <c r="AC166" i="8"/>
  <c r="D10" i="11"/>
  <c r="K124" i="6"/>
  <c r="AF129" i="6" s="1"/>
  <c r="Q90" i="6"/>
  <c r="K127" i="6" s="1"/>
  <c r="AH32" i="6"/>
  <c r="AA33" i="6" s="1" a="1"/>
  <c r="AA33" i="6" s="1"/>
  <c r="AA121" i="6"/>
  <c r="K128" i="6" s="1"/>
  <c r="AF176" i="8" l="1"/>
  <c r="AI175" i="8" s="1"/>
  <c r="AB126" i="6" a="1"/>
  <c r="AB126" i="6" s="1"/>
  <c r="B7" i="11"/>
  <c r="B8" i="11" s="1"/>
  <c r="AF178" i="8"/>
  <c r="AI177" i="8" s="1"/>
  <c r="AF181" i="8"/>
  <c r="K129" i="6"/>
  <c r="AG129" i="6" s="1" a="1"/>
  <c r="AG129" i="6" s="1"/>
  <c r="AJ175" i="8" l="1"/>
  <c r="AI176" i="8" s="1"/>
  <c r="AJ176" i="8" s="1"/>
  <c r="AJ177" i="8"/>
  <c r="B11" i="11"/>
  <c r="AH178" i="8"/>
  <c r="AF128" i="6"/>
  <c r="AF130" i="6" s="1" a="1"/>
  <c r="AF130" i="6" s="1"/>
  <c r="AG130" i="6" s="1"/>
  <c r="A130" i="6" s="1" a="1"/>
  <c r="A130" i="6" s="1"/>
  <c r="AI180" i="8" l="1"/>
  <c r="AJ180" i="8"/>
  <c r="AI178" i="8"/>
  <c r="AI181" i="8" l="1"/>
  <c r="AJ181" i="8" s="1"/>
  <c r="AJ178" i="8"/>
  <c r="AH185" i="8" l="1" a="1"/>
  <c r="AH185" i="8" s="1"/>
  <c r="AI185" i="8" s="1"/>
  <c r="AI183" i="8"/>
  <c r="AI184" i="8" l="1"/>
  <c r="T182" i="8" s="1" a="1"/>
  <c r="T182" i="8" s="1"/>
  <c r="Z18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Sherri Marney [KDHE]</author>
  </authors>
  <commentList>
    <comment ref="A25" authorId="0" shapeId="0" xr:uid="{79477BA7-9FBC-46ED-88F8-2B744DD3A409}">
      <text>
        <r>
          <rPr>
            <b/>
            <sz val="9"/>
            <color indexed="81"/>
            <rFont val="Tahoma"/>
            <family val="2"/>
          </rPr>
          <t>Sherri Marney [KDHE]:</t>
        </r>
        <r>
          <rPr>
            <sz val="9"/>
            <color indexed="81"/>
            <rFont val="Tahoma"/>
            <family val="2"/>
          </rPr>
          <t xml:space="preserve">
Please use physical address for the member.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tc={2CA7A440-3BB6-4AB1-8A0B-124DCA109CAD}</author>
    <author>tc={C08D5132-BAD2-4774-A13C-2EA2D337270C}</author>
  </authors>
  <commentList>
    <comment ref="A5" authorId="0" shapeId="0" xr:uid="{2CA7A440-3BB6-4AB1-8A0B-124DCA109CAD}">
      <text>
        <t>[Threaded comment]
Your version of Excel allows you to read this threaded comment; however, any edits to it will get removed if the file is opened in a newer version of Excel. Learn more: https://go.microsoft.com/fwlink/?linkid=870924
Comment:
    Mission Project Transportation Company</t>
      </text>
    </comment>
    <comment ref="A7" authorId="1" shapeId="0" xr:uid="{C08D5132-BAD2-4774-A13C-2EA2D337270C}">
      <text>
        <t>[Threaded comment]
Your version of Excel allows you to read this threaded comment; however, any edits to it will get removed if the file is opened in a newer version of Excel. Learn more: https://go.microsoft.com/fwlink/?linkid=870924
Comment:
    Mission Project Transportation Company</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<sst xmlns="http://schemas.openxmlformats.org/spreadsheetml/2006/main" count="1339" uniqueCount="712">
  <si>
    <t>History</t>
  </si>
  <si>
    <t>Name:</t>
  </si>
  <si>
    <t>Medicaid ID:</t>
  </si>
  <si>
    <t>Address:</t>
  </si>
  <si>
    <t>Assessment Information</t>
  </si>
  <si>
    <t>Monthly Assessed Hours:</t>
  </si>
  <si>
    <t>MCO:</t>
  </si>
  <si>
    <t>Monthly Allocation:</t>
  </si>
  <si>
    <t xml:space="preserve">WORK Independent Living  Counselor </t>
  </si>
  <si>
    <t>ILC Agency:</t>
  </si>
  <si>
    <t>ILC Counselor:</t>
  </si>
  <si>
    <t>ILC Address:</t>
  </si>
  <si>
    <t>Monthly Cost</t>
  </si>
  <si>
    <t>Total Cost:</t>
  </si>
  <si>
    <t xml:space="preserve">Billable Rate Per Hour: </t>
  </si>
  <si>
    <t>Agency Name</t>
  </si>
  <si>
    <t>Hourly Pay Rate</t>
  </si>
  <si>
    <t>Hourly Billable Rate</t>
  </si>
  <si>
    <t>Total Hours Per Month</t>
  </si>
  <si>
    <t>Discounted Monthly Allocation (Section A)</t>
  </si>
  <si>
    <t>Carry-Over Funds</t>
  </si>
  <si>
    <t>ILC Email:</t>
  </si>
  <si>
    <t>I understand that:</t>
  </si>
  <si>
    <t>n</t>
  </si>
  <si>
    <t>WORK participants must not submit timesheets in amounts more than the monthly allocation.</t>
  </si>
  <si>
    <t>Copies of this approved budget may be shared with the fiscal manager, assessment contractor, and agencies that I have chosen to provide supports and services to me.</t>
  </si>
  <si>
    <t>Date</t>
  </si>
  <si>
    <t>Discounted Monthly Allocation</t>
  </si>
  <si>
    <r>
      <t xml:space="preserve">Approval Signature of </t>
    </r>
    <r>
      <rPr>
        <i/>
        <sz val="11"/>
        <color theme="1"/>
        <rFont val="Calibri"/>
        <family val="2"/>
        <scheme val="minor"/>
      </rPr>
      <t>MCO</t>
    </r>
  </si>
  <si>
    <t>Beginning Budget Period</t>
  </si>
  <si>
    <t>Ending Budget Period</t>
  </si>
  <si>
    <t>Examples: Initial, annual, or revised assessment</t>
  </si>
  <si>
    <t>Always the 1st of month</t>
  </si>
  <si>
    <t>Always the last day of month</t>
  </si>
  <si>
    <t>Representative Payee</t>
  </si>
  <si>
    <t>Medical Representative</t>
  </si>
  <si>
    <t>DPOA</t>
  </si>
  <si>
    <t>Guardian / Conservator</t>
  </si>
  <si>
    <t>WORK Representative</t>
  </si>
  <si>
    <t>Do you have any of the following? List name of person providing the support. Anyone listed below is not allowed to be a paid provider of services.</t>
  </si>
  <si>
    <t>When reviewing the WORK budget make sure to check all the following before approving the budget.</t>
  </si>
  <si>
    <t>*</t>
  </si>
  <si>
    <t>If a member has been closed for an extended amount of time, the member maybe be assigned a new start date. If you have questions check with the WORK Program Manager for the new start date.</t>
  </si>
  <si>
    <t>All Beginning Budget Period start dates should be the first of the month and all end dates should be the last day of the month.</t>
  </si>
  <si>
    <t xml:space="preserve">These dates will be for any revised budgets, extended budgets, and new annual budgets. </t>
  </si>
  <si>
    <t>Does the monthly allocation amount match the assessment?</t>
  </si>
  <si>
    <t>Is the ILC agency, counselor, address, phone and email correct?</t>
  </si>
  <si>
    <t>B) Alternative Personal Services</t>
  </si>
  <si>
    <t>Is the name of the vendor correct?</t>
  </si>
  <si>
    <t>Is the category of services noted?</t>
  </si>
  <si>
    <t>Is there a description of the services noted?</t>
  </si>
  <si>
    <t>Is the monthly cost correctly listed?</t>
  </si>
  <si>
    <t>Does the cost approximately match what the assessment shows for the services?</t>
  </si>
  <si>
    <t xml:space="preserve">Does the total monthly costs for all alternative personal services add up correctly? </t>
  </si>
  <si>
    <t>Is the agency name, address, phone, email and cost per month correctly listed?</t>
  </si>
  <si>
    <t>Finally</t>
  </si>
  <si>
    <t>If member signed the electronic consent the member's name still needs to be listed on the signature line along with the date.</t>
  </si>
  <si>
    <t>Has the MCO signed and dated the budget?</t>
  </si>
  <si>
    <t>A) Consumer Information</t>
  </si>
  <si>
    <t>History Section</t>
  </si>
  <si>
    <t xml:space="preserve">Figure the hours for alternative personal services. </t>
  </si>
  <si>
    <t>Date:</t>
  </si>
  <si>
    <t>Total Assessed Monthly Hours:</t>
  </si>
  <si>
    <t>Sun</t>
  </si>
  <si>
    <t>Mon</t>
  </si>
  <si>
    <t>Tue</t>
  </si>
  <si>
    <t>Wed</t>
  </si>
  <si>
    <t>Thur</t>
  </si>
  <si>
    <t>Fri</t>
  </si>
  <si>
    <t>Sat</t>
  </si>
  <si>
    <t>Total minutes per week</t>
  </si>
  <si>
    <t>days per week</t>
  </si>
  <si>
    <t>Budgeted time per day (in minutes)</t>
  </si>
  <si>
    <t>Money Management</t>
  </si>
  <si>
    <t>Other IADLs</t>
  </si>
  <si>
    <t>Supported Employment</t>
  </si>
  <si>
    <t>Total Minutes Per Week</t>
  </si>
  <si>
    <t>Total Hours Per Week</t>
  </si>
  <si>
    <t>Percentage</t>
  </si>
  <si>
    <t>Totals</t>
  </si>
  <si>
    <t>Is the name, address, city, zip, Medicaid ID, phone and MCO correct?</t>
  </si>
  <si>
    <t>Are any vendor(s) and/or agencies listed?</t>
  </si>
  <si>
    <t>Is there a description of the services?</t>
  </si>
  <si>
    <t>When do you have to complete the Budget Service Schedule?</t>
  </si>
  <si>
    <t>A</t>
  </si>
  <si>
    <t>B</t>
  </si>
  <si>
    <t xml:space="preserve">C </t>
  </si>
  <si>
    <t>D</t>
  </si>
  <si>
    <t>How to complete the Budget Services Schedule (BSS)?</t>
  </si>
  <si>
    <t>Using the approved assessment, go into each ADL, IADL, and Supported Employment page of the assessment and find how much time the member is assessed as needing each day. On the BSS  input the number of minutes in the days of the week columns and then input how many days per week the member needs assistance in all the ADLs and meal supports. Input numbers only.</t>
  </si>
  <si>
    <t xml:space="preserve">At the bottom of the page is a gray section called "Budget Crosscheck". </t>
  </si>
  <si>
    <t xml:space="preserve">Breakdown the budget into monthly hours for each section. </t>
  </si>
  <si>
    <t xml:space="preserve">B </t>
  </si>
  <si>
    <t>Why is a Services Schedule needed?</t>
  </si>
  <si>
    <t>●</t>
  </si>
  <si>
    <t>Per the WORK Program Manual:</t>
  </si>
  <si>
    <t>If the member has been assessed as needing assistance 7 days per week is the member getting assistance 7 days per week from a provider? Make sure that the member is getting assistance as many days as indicated in the assessment.</t>
  </si>
  <si>
    <t>Are the most recent budget dates listed?</t>
  </si>
  <si>
    <t xml:space="preserve">If there is a mid-month change, the start date is still the first of the month. In the history column it can be noted that the change was mid-month. </t>
  </si>
  <si>
    <t>Do the monthly assessed hours match the assessment?</t>
  </si>
  <si>
    <t>Is the discounted monthly allocation correct?</t>
  </si>
  <si>
    <t xml:space="preserve">Job coaching is an exception as typically the cost is more than $13.25 per hour. </t>
  </si>
  <si>
    <t>Are service listed the services that the member was assessed as needing? If not, the service must be removed.</t>
  </si>
  <si>
    <t>Are the monthly hours provided listed?</t>
  </si>
  <si>
    <t>Is the billable hourly rate listed?</t>
  </si>
  <si>
    <t>Is the total cost per month listed correctly?</t>
  </si>
  <si>
    <t xml:space="preserve">Review to ensure that the ILC is not also the agency providing agency-directed personal assistance services unless there is an exception in place. Check with the WORK Program Manager for these exceptions. </t>
  </si>
  <si>
    <t>Is the PA's first and last name listed, along with the relation to the member?</t>
  </si>
  <si>
    <t>Is the hourly pay rate correct?</t>
  </si>
  <si>
    <t>Is the hourly billable rate correct?</t>
  </si>
  <si>
    <t>Are the hours per month correct?</t>
  </si>
  <si>
    <t>Hours must be rounded to the .25 hour. For example: 1.00, 1.25, 1.50, 1.75, 2.00...</t>
  </si>
  <si>
    <t>Do the total hours per month add up in the Totals row?</t>
  </si>
  <si>
    <t>Do the total cost per month add up in the Totals row?</t>
  </si>
  <si>
    <t>Do all of the totals match up with the appropriate sections?</t>
  </si>
  <si>
    <t>Are the appropriate representative(s) checked and names listed?</t>
  </si>
  <si>
    <t>Verify that no one listed as a representative is listed as a paid provider or any services.</t>
  </si>
  <si>
    <t xml:space="preserve">Are costs listed? </t>
  </si>
  <si>
    <t xml:space="preserve">For sick/vacation leave pay just put the name of the PA next to the description regarding sick/vacation leave. Do not list a cost for sick/vacation leave. </t>
  </si>
  <si>
    <t>How to check the percentage for the budget:</t>
  </si>
  <si>
    <t>If the cost per hour allows the member to receive 80% or above in services, the budget is approvable.</t>
  </si>
  <si>
    <t>Has the member, or member's representative, signed and dated the budget?</t>
  </si>
  <si>
    <t>Cost per hour</t>
  </si>
  <si>
    <t>Total Budgeted Monthly Hours:</t>
  </si>
  <si>
    <t>City:</t>
  </si>
  <si>
    <t>Zip:</t>
  </si>
  <si>
    <t>Initial</t>
  </si>
  <si>
    <t>Member Name:</t>
  </si>
  <si>
    <t>Date of Assessment:</t>
  </si>
  <si>
    <t>Start Date of Budget:</t>
  </si>
  <si>
    <t xml:space="preserve">Date of BSS: </t>
  </si>
  <si>
    <t xml:space="preserve">Please answer all the following questions. </t>
  </si>
  <si>
    <t>If the assessment was not accurate, what area(s) were over / under valued?</t>
  </si>
  <si>
    <t>Can the alternate support be accepted because of prior policy or prior precedent, i.e., meal service in lieu of meal prep assistance ?</t>
  </si>
  <si>
    <t>Yes</t>
  </si>
  <si>
    <t>No</t>
  </si>
  <si>
    <t xml:space="preserve">Before a budget can be completed the assessment will need to be reevaluated for accuracy. </t>
  </si>
  <si>
    <t>Continue to 3</t>
  </si>
  <si>
    <t>C</t>
  </si>
  <si>
    <t>E</t>
  </si>
  <si>
    <t>Continue to A</t>
  </si>
  <si>
    <t>Continue to B</t>
  </si>
  <si>
    <t>Is the alternate support cost effective?</t>
  </si>
  <si>
    <t>Continue to E</t>
  </si>
  <si>
    <t>Is Additional Budget Documentation Needed?</t>
  </si>
  <si>
    <t>(D) ‘‘Scope.’’ All interventions will provide the most appropriate level of service, as identified in the assessment, considering potential benefits and harms to the individual and will remain within the Scope of the WORK program policies and procedures.</t>
  </si>
  <si>
    <t>(F) ‘‘Value.’’ The physical human assistance meets the level of care a individual was assessed as needing but at a higher cost. The alternative to physical human assistance meets the level of care as assessed and is cost effective. ‘‘Cost-effective’’ shall not necessarily be construed to mean lowest price. An intervention shall be considered cost effective if the benefits and harms relative to costs represent an economically efficient use of resources for individuals with this condition. In the application of this criterion to an individual case, the characteristics of the individual member shall be determinative.</t>
  </si>
  <si>
    <t xml:space="preserve">(A) ‘‘Authority.’’ The assessment identifies the needs of the individual, and the WORK program policies and procedures define the scope of services available. </t>
  </si>
  <si>
    <t xml:space="preserve">(B) "Intervention." This can be both physical human assistance, or an alternative form of support in lieu of physical assistance.  </t>
  </si>
  <si>
    <t xml:space="preserve">(C) ‘‘Purpose.’’ The physical human assistance provided  by an agency will offer the individual the same level of care that the individual was assessed as needing during the assessment process.  If alternative support to human assistance is being delivered by an agency, the alternative support will provide the individual with the same or similar level of support the individual would receive from human assistance.  </t>
  </si>
  <si>
    <t>Budget Time Per Month</t>
  </si>
  <si>
    <t>Assessed Time Per Month</t>
  </si>
  <si>
    <t>Complete the Budget Service Schedule.</t>
  </si>
  <si>
    <t>If the budget allocates 100% of funds for below 80% of hours assessed as needed, is the assessment accurate for services?</t>
  </si>
  <si>
    <t xml:space="preserve">Is the member proposing to use alternate forms of support in place of personal care hours? </t>
  </si>
  <si>
    <t>Continue to D</t>
  </si>
  <si>
    <t>Is the member at risk financially due to the alternate support being considerably more expensive, i.e., high dollar cost forcing member to skimp on other forms of needed support?</t>
  </si>
  <si>
    <t xml:space="preserve">Has the member gone beyond the scope of services allowed by WORK to services that are more properly handled by a HCBS waiver or other Medicaid services, i.e., private duty nursing? </t>
  </si>
  <si>
    <t>Is the member at risk of injury or death by using this alternate support, i.e. medication prompting by phone for needed medicine without visual confirmation of taking the medication such that member is at risk?</t>
  </si>
  <si>
    <t>Explain below then continue to 4</t>
  </si>
  <si>
    <t>Continue to 4</t>
  </si>
  <si>
    <t>Member Name</t>
  </si>
  <si>
    <t>If no - stop, this budget is not approvable and the assessment needs reevaluated to ensure it correctly reflects the member's needs.</t>
  </si>
  <si>
    <t>Member / Representative Signature</t>
  </si>
  <si>
    <t>Rate per hour paid to the agency</t>
  </si>
  <si>
    <t>Continue to 5</t>
  </si>
  <si>
    <t>Is the budget paying the provider a higher rate that causes less hours?</t>
  </si>
  <si>
    <t>i</t>
  </si>
  <si>
    <t>ii</t>
  </si>
  <si>
    <t>iii</t>
  </si>
  <si>
    <t xml:space="preserve">Are there environmental / geographic / social factors which affect the utilization of WORK services / supports? </t>
  </si>
  <si>
    <t>Name of Person Completing this form:</t>
  </si>
  <si>
    <t>If the member is proposing to use alternate form(s) of support that have not been used before, is there literature, studies or experience from other entities to support the use of the alternate support as beneficial to the member?</t>
  </si>
  <si>
    <t>If provider is an Agency providing Personal Care Attendant(s) answer the below.</t>
  </si>
  <si>
    <t>C) SUPPORTED EMPLOYMENT</t>
  </si>
  <si>
    <t>B) ALTERNATIVE PERSONAL SERVICES (Services in place of Personal Assistance Service hours)</t>
  </si>
  <si>
    <t xml:space="preserve">F) CALCULATION ESTIMATE </t>
  </si>
  <si>
    <t>G) REPRESENTATIVE(S)</t>
  </si>
  <si>
    <t xml:space="preserve">D) AGENCY-DIRECTED </t>
  </si>
  <si>
    <t xml:space="preserve">E) SELF-DIRECTED </t>
  </si>
  <si>
    <t>Supported Employment (Sections C)</t>
  </si>
  <si>
    <t>1. Personal Assistance Services (PA is Personal Attendant)</t>
  </si>
  <si>
    <t>2. Night Supports (PA is Personal Attendant)</t>
  </si>
  <si>
    <t xml:space="preserve">If my eligibility for WORK ends and there are still remaining funds in the accounts, I agree all fund are to be released back to my MCO or returned to the Kansas Department of Health and Environment.  </t>
  </si>
  <si>
    <t>Misuse of the funds, provided by Medicaid, in the monthly WORK allocation for my personal services is considered Medicaid fraud.  It is my responsibility to report misuse of these funds to the Working Healthy/WORK Program Manager at the Kansas Department of Health and Environment.</t>
  </si>
  <si>
    <t xml:space="preserve">The Allocation funds are to be used to fund activities necessary to support my independence and are based on my WORK Assessment.  Carry-over funds not used for Assistant Services or Fiscal Management fees and will only be used for supports that are listed and approved on the WORK Individualized budget. </t>
  </si>
  <si>
    <t>Any change of a provider, rate of pay, or service must be reported to my Independent Living Counselor and a new budget must be developed and approved by my MCO before the change can take effect.</t>
  </si>
  <si>
    <t>a.  Monthly Hours Provided:</t>
  </si>
  <si>
    <t>b.  Monthly Hours Provided:</t>
  </si>
  <si>
    <t xml:space="preserve">I am responsible for making sure I have a viable Emergency Backup Plan in the event a provider or Personal Attended fails to show up. </t>
  </si>
  <si>
    <t>Is a Budget Service Schedule and Services Questionnaire needed?</t>
  </si>
  <si>
    <t xml:space="preserve">I must approved all time sheets. I will ensure all time sheets are accurate and submitted in a timely fashion. I will be responsible for any errors. </t>
  </si>
  <si>
    <t>Is the Initial Start date correct for this member? Always include the Initial Start information.</t>
  </si>
  <si>
    <t>Are dates formatted correctly? 12/1/2020, 11/30/2020</t>
  </si>
  <si>
    <t>C) Supported Employment</t>
  </si>
  <si>
    <t xml:space="preserve">Does the total monthly costs for Supported Employment add up correctly? </t>
  </si>
  <si>
    <t xml:space="preserve">If the Assessment has Job Coaching and 1:1 support then the budget needs to also show Job Coaching and 1:1 support. Do not combined Job Coaching and 1:1 support. </t>
  </si>
  <si>
    <t>D) Agency-Directed Personal Assistance Services</t>
  </si>
  <si>
    <t>Night Support time is listed separate from the rest of Agency-Directed Personal Assistance Service time.</t>
  </si>
  <si>
    <t>Night Support time is listed separate from the rest of Self-Directed Personal Assistance Service time.</t>
  </si>
  <si>
    <t>E) Self-Directed Personal Assistance Services</t>
  </si>
  <si>
    <t>F) Calculation Estimate</t>
  </si>
  <si>
    <t>Check budgeted services and compared to assessment to make sure all assessed supports are accounted for.</t>
  </si>
  <si>
    <t>The budget will auto calculate the budget and let you know if you need additional budget documentation. However, you can also check using the following methodology:</t>
  </si>
  <si>
    <t>G) Representative(s)</t>
  </si>
  <si>
    <t>H) Carry-Over Funds</t>
  </si>
  <si>
    <t>Number of hours per month</t>
  </si>
  <si>
    <t>1. Personal Assistance Services Agency Directed</t>
  </si>
  <si>
    <t>2. Night Support Agency Directed</t>
  </si>
  <si>
    <t>Does this agency provide support the member cannot get from another agency?</t>
  </si>
  <si>
    <t xml:space="preserve">Amount agency is paying the personal care attendant(s) per hour. </t>
  </si>
  <si>
    <t>This can be an average of multiple PCAs.</t>
  </si>
  <si>
    <t>MCO Coordinator:</t>
  </si>
  <si>
    <t>Example: Omit History 1/1/2011 to 12/31/2017</t>
  </si>
  <si>
    <t>Initial Start or New Start If Changed (always include)</t>
  </si>
  <si>
    <t>A) MEMBER INFORMATION</t>
  </si>
  <si>
    <t>hours per month.</t>
  </si>
  <si>
    <t>Budget Service Schedule Acknowledgement and Agreement</t>
  </si>
  <si>
    <t>Because the provider you have chosen is requesting a rate substantially higher than the base rate for WORK services you will not be able to budget for all the hours you were assessed to need.  Before your budget can be approved you need to read the below acknowledgement and agree to the terms of this budget.</t>
  </si>
  <si>
    <t xml:space="preserve">You participated in the development of this Budget and Budget Service Schedule. </t>
  </si>
  <si>
    <t>You have been provided a copy of this Budget and Budget Service Schedule.</t>
  </si>
  <si>
    <t>It is your decision to use this provider.</t>
  </si>
  <si>
    <t xml:space="preserve">You acknowledge that you will be getting fewer hours than you were assessed to need and if this budget is approved, you agree to accept the budgeted hours. </t>
  </si>
  <si>
    <t>If you find that this budget does not provide enough hours of support to meet your needs, you will need to revise your budget instead of requesting additional hours of support.  Your hours can only be increased for the following reasons:</t>
  </si>
  <si>
    <t>there is a decline in health</t>
  </si>
  <si>
    <t xml:space="preserve">change in living situation  </t>
  </si>
  <si>
    <t>Your hours may be reduced at your next assessment as you are demonstrating, by this budget services schedule, that you need less time than you were assessed to need.</t>
  </si>
  <si>
    <t>You are responsible for finding cost effective ways to use your hours. If you proposed a budget that is not cost effective and you would receive too few hours, your MCO can deny the budget. If this happens you are responsible for finding other providers and re-working a budget that provides you with more hours of support.</t>
  </si>
  <si>
    <t>change in needed supported employment or transportation to/from work if applicable</t>
  </si>
  <si>
    <t>Select</t>
  </si>
  <si>
    <t>Home</t>
  </si>
  <si>
    <t>Cell</t>
  </si>
  <si>
    <t>Work</t>
  </si>
  <si>
    <t>Other</t>
  </si>
  <si>
    <t>WORK (Work Opportunities Reward Kansans)      
Individualized Budget Form for Allocation OF Funds</t>
  </si>
  <si>
    <r>
      <rPr>
        <b/>
        <sz val="12"/>
        <color theme="1"/>
        <rFont val="Calibri"/>
        <family val="2"/>
        <scheme val="minor"/>
      </rPr>
      <t>History</t>
    </r>
    <r>
      <rPr>
        <sz val="12"/>
        <color theme="1"/>
        <rFont val="Calibri"/>
        <family val="2"/>
        <scheme val="minor"/>
      </rPr>
      <t xml:space="preserve">: Indicate type of change for WORK individualized budget, (Examples include:  Initial Start Date, Revision Date, Annual Re-Assessment, etc.) and the month, day and year the change is to take effect.  If budget is revised please include brief reason and date revision is effective. If you run out of room, keep the initial start information and the most recent budget history. </t>
    </r>
  </si>
  <si>
    <t>Initial Start</t>
  </si>
  <si>
    <t>New Restart</t>
  </si>
  <si>
    <t>Sunflower</t>
  </si>
  <si>
    <t>United</t>
  </si>
  <si>
    <t xml:space="preserve">Phone: </t>
  </si>
  <si>
    <t xml:space="preserve">Put an "X" in the box below indicates the amount that is available for budgeted supports. </t>
  </si>
  <si>
    <t>Discounted 10% for self-directed and combination budgets</t>
  </si>
  <si>
    <t>Continue</t>
  </si>
  <si>
    <t>Discounted 3% for agency-directed budgets</t>
  </si>
  <si>
    <t>Error only check 1 box</t>
  </si>
  <si>
    <t>Must answer</t>
  </si>
  <si>
    <t>Total Cost :</t>
  </si>
  <si>
    <t xml:space="preserve">ILC needs to confirm the agency/agencies listed preform background checks on all personal care attendants. ILC needs to date and initial below. </t>
  </si>
  <si>
    <t>Total Cost  per Month</t>
  </si>
  <si>
    <t>Total Cost (Agency-Direct Without Night Support):</t>
  </si>
  <si>
    <t>Total Cost (Agency-Direct Just Night Support):</t>
  </si>
  <si>
    <t>Total Overall Cost (Agency-Direct ):</t>
  </si>
  <si>
    <t>Adult Child</t>
  </si>
  <si>
    <t xml:space="preserve">Name of PA </t>
  </si>
  <si>
    <t>Relation to Member</t>
  </si>
  <si>
    <t>Total Hrs. Per Month</t>
  </si>
  <si>
    <t>Aunt</t>
  </si>
  <si>
    <t>Cousin</t>
  </si>
  <si>
    <t>Uncle</t>
  </si>
  <si>
    <t>Ex In-law</t>
  </si>
  <si>
    <t>Ex-partner</t>
  </si>
  <si>
    <t>Friend</t>
  </si>
  <si>
    <t>In-law</t>
  </si>
  <si>
    <t>Not Related</t>
  </si>
  <si>
    <t>Parent</t>
  </si>
  <si>
    <t>Partner/Spouse</t>
  </si>
  <si>
    <t>Roommate</t>
  </si>
  <si>
    <t>Total PCA Self-Direct Support Without Night Support:</t>
  </si>
  <si>
    <t>Sibling</t>
  </si>
  <si>
    <t>Total PCA Self-Direct Night Support Only:</t>
  </si>
  <si>
    <t>STOP. Budget hours fall below 70% of Assessed hours.</t>
  </si>
  <si>
    <t>Alternative Personal Services  (Section B)</t>
  </si>
  <si>
    <t>Agency-Directed PA Services (Section D)</t>
  </si>
  <si>
    <t>Self-Directed PA Services (Section E)</t>
  </si>
  <si>
    <t xml:space="preserve">STOP. Error, carryover cannot be a negative amount. </t>
  </si>
  <si>
    <t>Carryover above 15% of Allocation, explain why this is high below.</t>
  </si>
  <si>
    <t>Carryover looks fine.</t>
  </si>
  <si>
    <t>H) CARRY-OVER FUNDS</t>
  </si>
  <si>
    <t>Please list and explain how you will use any remaining funds from allocation.   If you have unspent funds they can only be used in ways listed below, only if there are sufficient carry-over funds available,  and only if they are approved by the KDHE WORK Program Manager or the MCO.   Carry Over funds will need to be authorized and approved before this can be paid by the Fiscal Manager.</t>
  </si>
  <si>
    <r>
      <rPr>
        <b/>
        <sz val="12"/>
        <color theme="1"/>
        <rFont val="Calibri"/>
        <family val="2"/>
        <scheme val="minor"/>
      </rPr>
      <t>Note</t>
    </r>
    <r>
      <rPr>
        <sz val="12"/>
        <color theme="1"/>
        <rFont val="Calibri"/>
        <family val="2"/>
        <scheme val="minor"/>
      </rPr>
      <t>: These funds are to be used in ways that will increase independence, decrease reliance on PAS services, or assist to recruit or retain quality attendant care.  Please provide an explanation in the description box.  These funds can also be used to purchase emergency/safety equipment such as smoke or carbon monoxide detectors.</t>
    </r>
  </si>
  <si>
    <t>PA (who is to be paid):</t>
  </si>
  <si>
    <t xml:space="preserve">Description: </t>
  </si>
  <si>
    <t xml:space="preserve"> Sick/Vacation leave pay - based on 1 average regular work week per year (PA is Personal Attendant)</t>
  </si>
  <si>
    <t>Vendor / Agency (who is to be paid):</t>
  </si>
  <si>
    <t>Plan Date of Purchase</t>
  </si>
  <si>
    <r>
      <t xml:space="preserve">I agree to follow WORK Program Manual guidelines. WORK Program Manual can be found on line at                                                                                                                             </t>
    </r>
    <r>
      <rPr>
        <u/>
        <sz val="12"/>
        <color rgb="FF0000FF"/>
        <rFont val="Calibri"/>
        <family val="2"/>
        <scheme val="minor"/>
      </rPr>
      <t>https://www.kancare.ks.gov/consumers/working-healthy/working-healthy/work</t>
    </r>
  </si>
  <si>
    <t>If not member, what is relation to member?</t>
  </si>
  <si>
    <t>oihf;oaihf</t>
  </si>
  <si>
    <t>Person completing BSS:</t>
  </si>
  <si>
    <t>Assessment Date:</t>
  </si>
  <si>
    <t>Task(s)</t>
  </si>
  <si>
    <t>Bathing and Personal Hygiene</t>
  </si>
  <si>
    <t>Assessed time in minutes</t>
  </si>
  <si>
    <t xml:space="preserve">Assessed as needing </t>
  </si>
  <si>
    <t>Dressing</t>
  </si>
  <si>
    <t>Prosthetic/Orthotic/Other Device(s)</t>
  </si>
  <si>
    <t>Toileting</t>
  </si>
  <si>
    <t>Eating</t>
  </si>
  <si>
    <t>Other ADLs</t>
  </si>
  <si>
    <t>Other ADLs - Night Support</t>
  </si>
  <si>
    <t>Medication Management</t>
  </si>
  <si>
    <t>Meal Support</t>
  </si>
  <si>
    <t>Shopping</t>
  </si>
  <si>
    <t>Housekeeping</t>
  </si>
  <si>
    <t>Laundry</t>
  </si>
  <si>
    <t>Transportation</t>
  </si>
  <si>
    <t>1:1 Supported Employment</t>
  </si>
  <si>
    <t>Job Coaching</t>
  </si>
  <si>
    <t>Time Conversion Chart</t>
  </si>
  <si>
    <t>1m=.016h</t>
  </si>
  <si>
    <t>2m-.03h</t>
  </si>
  <si>
    <t>3m=.05h</t>
  </si>
  <si>
    <t>4m=.07h</t>
  </si>
  <si>
    <t>5m=.08h</t>
  </si>
  <si>
    <t>10m=.17h</t>
  </si>
  <si>
    <t>equals</t>
  </si>
  <si>
    <t>Error Assessed time not accurate.</t>
  </si>
  <si>
    <t>15m=.25h</t>
  </si>
  <si>
    <t>20m=.33h</t>
  </si>
  <si>
    <t>25m=.42h</t>
  </si>
  <si>
    <t>30m=.5h</t>
  </si>
  <si>
    <t>35m=.58h</t>
  </si>
  <si>
    <t>40m=.67h</t>
  </si>
  <si>
    <t>Error Budget time not accurate.</t>
  </si>
  <si>
    <t>45m=.75h</t>
  </si>
  <si>
    <t>50m=.83h</t>
  </si>
  <si>
    <t>55m=.92h</t>
  </si>
  <si>
    <t>60m=1h</t>
  </si>
  <si>
    <t>Error both Assessed and Budget time not accurate.</t>
  </si>
  <si>
    <t>STOP</t>
  </si>
  <si>
    <t>CONTINUE</t>
  </si>
  <si>
    <t>Description - Task as seen on the Individualized Budget</t>
  </si>
  <si>
    <t>Hours Per Month</t>
  </si>
  <si>
    <t>You have been assessed to need</t>
  </si>
  <si>
    <t>Budgeted hours available to use</t>
  </si>
  <si>
    <t>a</t>
  </si>
  <si>
    <t>b</t>
  </si>
  <si>
    <t>c</t>
  </si>
  <si>
    <t>x</t>
  </si>
  <si>
    <t>Budgeted Time</t>
  </si>
  <si>
    <t>Agency or Provider</t>
  </si>
  <si>
    <t>Type of transportation</t>
  </si>
  <si>
    <t xml:space="preserve">Fee Per Trip </t>
  </si>
  <si>
    <t>+</t>
  </si>
  <si>
    <t>Cost per mileage</t>
  </si>
  <si>
    <t>Number of miles per trip</t>
  </si>
  <si>
    <t>=</t>
  </si>
  <si>
    <t xml:space="preserve">Total per trip (one way) </t>
  </si>
  <si>
    <t xml:space="preserve">x  </t>
  </si>
  <si>
    <t>Cost per week</t>
  </si>
  <si>
    <t>x 4.33</t>
  </si>
  <si>
    <t>Assessed hrs per week</t>
  </si>
  <si>
    <t>Assessed hrs per month</t>
  </si>
  <si>
    <t>Allocation per month</t>
  </si>
  <si>
    <t>Provider</t>
  </si>
  <si>
    <t>To/From …</t>
  </si>
  <si>
    <t>MPTC</t>
  </si>
  <si>
    <t>MPTC - Plug in the number of miles per trip and number of trips per week and the above (white cells) will automatically give you cost per month.</t>
  </si>
  <si>
    <t>**</t>
  </si>
  <si>
    <t>MPTC - Plug in the number of miles per trip and number of trips per MONTH and the above (white cells) will automatically give you cost per month.</t>
  </si>
  <si>
    <t>***</t>
  </si>
  <si>
    <t>****</t>
  </si>
  <si>
    <t>Enter your info in the white cells above.</t>
  </si>
  <si>
    <t>If cells in columns Q and AB are highlighted green, the transportation is within cost and percentage ranges. You should be good to proceed.</t>
  </si>
  <si>
    <t>For example: If the assessment indicates 30m per week for lawn mowing/snow removal, multiply .5hrs by 4.33 = 2.165hrs per month (round up to 2.17). Multiple total monthly hours by the reimbursement rate of $16.50, (2.17 x $16.50 = $35.81) to determine the total amount available per month in the budget for this service. If the member is paying $80 per month for lawn mowing/snow removal, that amount exceeds the amount the assessment and will may need to be reduced unless it fits in the overal budget. This means that the budget covers all the assessed needs and balances without leaving negative carryover funds.</t>
  </si>
  <si>
    <t>Transportation cost = $102.62 per month. Take $102.62 divide by $16.50 = 6.22 hours per month.</t>
  </si>
  <si>
    <t>Mow/snow cost = the budget tells you there is 2 hours per month.</t>
  </si>
  <si>
    <t>Meals on Wheels cost = $216.69 per month. Take $216.69 divide by $16.50 = 13.13 hours per month.</t>
  </si>
  <si>
    <t xml:space="preserve">Example: Assessed hours per month = 100 </t>
  </si>
  <si>
    <t>Add up all the self-directed PA hours.  For this example there is 20 hours per month in self-direct PA hours.</t>
  </si>
  <si>
    <t>Add up all the agency-directed PA hours.  For this example there is 10 hours per month in self-direct PA hours.</t>
  </si>
  <si>
    <t>PERS cost = $39.95 per month. Take $39.95 divide by $16.50 = 2.42 hours per month.</t>
  </si>
  <si>
    <t>Housekeeping cost = the budget tells you there is 8 hours per month.</t>
  </si>
  <si>
    <t xml:space="preserve">Employment - Job Coaching and 1:1 Supported Employment, how many hours of job coaching needs to be listed on the budget in the description. For this example, (JC) 1 hour per month and (1:1) 12.99 hours per month. </t>
  </si>
  <si>
    <t>Add up total hours for alternative personal services. For the above examples, 2.42 + 13.13 + 6.22 + 8 + 2 + 1 + 12.99 = 45.76 hours per month.</t>
  </si>
  <si>
    <t>Add up total hours for all services. For the above examples, 20 + 10 + 45.76 = 75.76 budget hours per month.</t>
  </si>
  <si>
    <t xml:space="preserve">If the cost per hour is so high that the number of hours fall below 80% the budget is not approvable without a Budget Service Questionaire (BSQ) and Budget Service Schedule (BSS) that shows all the consumer needs are being met within the time frame noted. </t>
  </si>
  <si>
    <t xml:space="preserve">If the cost per hour is so high that the number of hours fall below 70% the budget does not demonstrate that the member's assessed needs are being met. It is the member's responsibility to use providers that are cost effective and whose rates are comparable to the WORK programs base rate of $16.50. </t>
  </si>
  <si>
    <t>Minutes per Task</t>
  </si>
  <si>
    <t>Minutes per Week</t>
  </si>
  <si>
    <t xml:space="preserve">Convert to Month </t>
  </si>
  <si>
    <t>÷</t>
  </si>
  <si>
    <t xml:space="preserve">Convert to Hours </t>
  </si>
  <si>
    <t>Hours per Week</t>
  </si>
  <si>
    <t>Hours per Month</t>
  </si>
  <si>
    <t>Convert to Week</t>
  </si>
  <si>
    <t xml:space="preserve">Convert to Minutes </t>
  </si>
  <si>
    <t>Days per Week</t>
  </si>
  <si>
    <t>You may see rounding variations. This is okay.</t>
  </si>
  <si>
    <t>Minutes to Hours</t>
  </si>
  <si>
    <t>Hours to Minutes</t>
  </si>
  <si>
    <t>WORK Base Rate</t>
  </si>
  <si>
    <t>Allocation per Month</t>
  </si>
  <si>
    <t>Allocation per Week</t>
  </si>
  <si>
    <t>Convert to Month</t>
  </si>
  <si>
    <t>Monthly Hours / Monthly Allocation</t>
  </si>
  <si>
    <t>Monthly Allocation / Monthly Hours</t>
  </si>
  <si>
    <t>Monthly Hours / Weekly Allocation</t>
  </si>
  <si>
    <t>Weekly Allocation / Monthly Hours</t>
  </si>
  <si>
    <t>Cost of Item or Service per month</t>
  </si>
  <si>
    <t>Cost / Hours</t>
  </si>
  <si>
    <t>Hours / Cost</t>
  </si>
  <si>
    <t>Do not round. This tool will do the rounding for you.</t>
  </si>
  <si>
    <t>Red font/highlighted yellow indicates below 70% of assessed time.</t>
  </si>
  <si>
    <t>Orange font indicates below 80% of time but above 70% of assessed time.</t>
  </si>
  <si>
    <t>Blue font/highlighted yellow indicates over 115% of assessed time.</t>
  </si>
  <si>
    <t>Black font indicates above 80% of time.</t>
  </si>
  <si>
    <t>Columns AC to AE Percentage (%) color meaning:</t>
  </si>
  <si>
    <t>The WORK monthly allocation is comprised of federal and state Medicaid dollars specifically to purchase personal assistance service and supported employment/individual support services for members eligible to receive WORK services.   KDHE, the Medicaid single state agency in Kansas, reserves the right to restrict how the monthly allocation is spent.   While WORK permits members to have some control over how funds are used to purchase services, these are Medicaid funds which may only be used to purchase very specific Medicaid covered services and subject to restrictions imposed by KDHE.</t>
  </si>
  <si>
    <t xml:space="preserve">Individualized Budgets must reflect the amount, duration and scope of assistance identified during the WORK assessment.  Service hours must be comparable to the number of hours for which members have been assessed.  Members must choose agencies whose hourly compensation rate is similar to the hourly rate on which the monthly allocation is based.  KDHE reserves the right to deny approval for Individualized Budgets which decrease the number of hours of assistance received by members.  </t>
  </si>
  <si>
    <t>Members are responsible for complying with WORK program policies and procedures as laid out in the WORK Program Manual. Note: Pursuant to K.A.R 129-6-84(4)(c), KDHE reserves the right to require members to have increased management, including a representative and/or agency directed services, or to leave the program, if they do not follow the program policies and procedures contained in the WORK Program Manual.</t>
  </si>
  <si>
    <t>Members have the responsibility to ensure that the services and costs listed on their Individualized Budget reflect the needs identified during their WORK assessment.</t>
  </si>
  <si>
    <t>When the budget says that the BSS is required.</t>
  </si>
  <si>
    <t>Person completing BSS</t>
  </si>
  <si>
    <t>Date the BSS is completed</t>
  </si>
  <si>
    <t>Assessment Date relevant to the budget</t>
  </si>
  <si>
    <t>Total assessed monthly hours - found on the assessment</t>
  </si>
  <si>
    <r>
      <rPr>
        <b/>
        <sz val="14"/>
        <color theme="1"/>
        <rFont val="Calibri"/>
        <family val="2"/>
        <scheme val="minor"/>
      </rPr>
      <t>Budget Crosscheck.</t>
    </r>
    <r>
      <rPr>
        <b/>
        <sz val="11"/>
        <color theme="1"/>
        <rFont val="Calibri"/>
        <family val="2"/>
        <scheme val="minor"/>
      </rPr>
      <t xml:space="preserve">                          Input information from the budget.</t>
    </r>
  </si>
  <si>
    <t>Figure the hours for alternative personal services and any Supported Employment.</t>
  </si>
  <si>
    <t>TIPS:</t>
  </si>
  <si>
    <t>When you know who the provider is, it is helpful to identify the provider. In the above example (SD) means self-direct.</t>
  </si>
  <si>
    <t>Start adding information to the above by adding supports that are already well defined by provider and amount of time in the assessment.  For example, Lifeline will go in one spot and will be a set defined amount of time.</t>
  </si>
  <si>
    <t>The last thing to add would be agency-direct supports then self-direct supports.</t>
  </si>
  <si>
    <t>If yes - move to # 5.</t>
  </si>
  <si>
    <t>In column AC to AE, is the percentage of budget time. Is there a drastic reduced from the assessed time?</t>
  </si>
  <si>
    <t xml:space="preserve">The BSS tool will now give some color indicators related to the percentage for each section. </t>
  </si>
  <si>
    <t>If you get Red font/highlighted yellow indicates below 70% of assessed time - stop, this budget is not approvable and the assessment needs reevaluated to ensure it correctly reflects the member's needs.</t>
  </si>
  <si>
    <t xml:space="preserve">If you get Blue font/highlighted yellow indicates over 115% of assessed time - stop, this provider cost is more than 115% of the allocated funds for this task. Therefore, the member needs to look into alternative supports/providers that are cost effective. </t>
  </si>
  <si>
    <t>If you get Black font indicates above 80% of time - continue, the budgeted time is above 80% of assessed time.</t>
  </si>
  <si>
    <t>At the bottom of the BSS, do things in cells match?</t>
  </si>
  <si>
    <t>Do the green cells match?</t>
  </si>
  <si>
    <t>Are the pink cells within 1% of each other?</t>
  </si>
  <si>
    <t>Do the blue cells match?</t>
  </si>
  <si>
    <t xml:space="preserve">New: below the percentages is a place for a message. This message will either tell you to </t>
  </si>
  <si>
    <t>CONTINUE” = everything is matches and percentages are within a good range.</t>
  </si>
  <si>
    <t>“Error Assessment time not accurate”</t>
  </si>
  <si>
    <t>“Error both Assessment and Budget time not accurate”</t>
  </si>
  <si>
    <t>“Error Budget time not accurate”</t>
  </si>
  <si>
    <t>“STOP” = the percentages fall below an acceptable range.</t>
  </si>
  <si>
    <t>ª</t>
  </si>
  <si>
    <t>If Error or Stop - stop, the data that you entered into the BSS has an error and needs fixed.</t>
  </si>
  <si>
    <t>Now that everything that needs to match, matches. You can go over the "Budget Service Schedule Acknowledgement and Agreement" with the member.</t>
  </si>
  <si>
    <t>Review the below info with the member.</t>
  </si>
  <si>
    <t>Get Signatures and Dates</t>
  </si>
  <si>
    <t>Submit to the MCO for review and approval.</t>
  </si>
  <si>
    <t>Type of Support</t>
  </si>
  <si>
    <t>Hourly Cost</t>
  </si>
  <si>
    <t>Assessed hrs per week for related task</t>
  </si>
  <si>
    <t>Name</t>
  </si>
  <si>
    <t>Transportation Calculator</t>
  </si>
  <si>
    <t>Supports Calculator</t>
  </si>
  <si>
    <t>If cells in columns Q and AB are highlighted blue, the support is within cost and percentage ranges. You should be good to proceed.</t>
  </si>
  <si>
    <r>
      <t xml:space="preserve">Hours per </t>
    </r>
    <r>
      <rPr>
        <b/>
        <sz val="11"/>
        <color rgb="FFFF99FF"/>
        <rFont val="Calibri"/>
        <family val="2"/>
        <scheme val="minor"/>
      </rPr>
      <t>Month</t>
    </r>
  </si>
  <si>
    <r>
      <t xml:space="preserve"># of  trips PER </t>
    </r>
    <r>
      <rPr>
        <b/>
        <sz val="11"/>
        <color rgb="FFFF99FF"/>
        <rFont val="Calibri"/>
        <family val="2"/>
        <scheme val="minor"/>
      </rPr>
      <t>MONTH</t>
    </r>
  </si>
  <si>
    <r>
      <t xml:space="preserve"># of  trips PER </t>
    </r>
    <r>
      <rPr>
        <b/>
        <sz val="11"/>
        <color rgb="FFFF99FF"/>
        <rFont val="Calibri"/>
        <family val="2"/>
        <scheme val="minor"/>
      </rPr>
      <t>WEEK</t>
    </r>
  </si>
  <si>
    <t>Percentage Calculators</t>
  </si>
  <si>
    <t>Find the value</t>
  </si>
  <si>
    <t>Find a percentage</t>
  </si>
  <si>
    <t>is what % of</t>
  </si>
  <si>
    <t>Find a percentage change</t>
  </si>
  <si>
    <t>to</t>
  </si>
  <si>
    <t>This is just a resource to help you with calculations</t>
  </si>
  <si>
    <t>Calculated Results</t>
  </si>
  <si>
    <t>of</t>
  </si>
  <si>
    <t>Cost/Hours Conversion</t>
  </si>
  <si>
    <t>Hours/Minutes Conversion</t>
  </si>
  <si>
    <t>Time/Allocation Conversion</t>
  </si>
  <si>
    <t>Budget cost per month</t>
  </si>
  <si>
    <t xml:space="preserve">Percentage </t>
  </si>
  <si>
    <t>Budgeted hours</t>
  </si>
  <si>
    <t>Percentage of hours</t>
  </si>
  <si>
    <t xml:space="preserve">  </t>
  </si>
  <si>
    <t>9% of 10 is (9x10)/100 = 0.90</t>
  </si>
  <si>
    <t>9 is what % of 10? (9/10)x100% = 90%</t>
  </si>
  <si>
    <t>9% to 10 % is a % increase of (10-9)/9×100% =11.11111%</t>
  </si>
  <si>
    <t>Example:</t>
  </si>
  <si>
    <t>Step Parent</t>
  </si>
  <si>
    <t>Total Overall Cost (Self-Direct):</t>
  </si>
  <si>
    <t>NO.  Budget hours are above 80% of Assessed hours.</t>
  </si>
  <si>
    <t>Yes. Budget hours fall below 80% of Assessed hours.</t>
  </si>
  <si>
    <t>Total Assessed hours per month</t>
  </si>
  <si>
    <t>Total budget hours per month</t>
  </si>
  <si>
    <t>and/or</t>
  </si>
  <si>
    <t>Agency-direct PCA cost per hour</t>
  </si>
  <si>
    <t>Self-direct PCA billable cost per hour</t>
  </si>
  <si>
    <t>Percentage of budgeted hours</t>
  </si>
  <si>
    <t>Percentage of budgeted hours minus Supported Employment</t>
  </si>
  <si>
    <t xml:space="preserve"> </t>
  </si>
  <si>
    <t>Percentage of budgeted hours that are Supported Employment</t>
  </si>
  <si>
    <t>Total budget hours of Supported Employment</t>
  </si>
  <si>
    <t>Exception to approve budgets below 80% and below 70%</t>
  </si>
  <si>
    <t>Below is the percentages from the budget:</t>
  </si>
  <si>
    <t>Does the BSS show that the member is getting all the support that has been identified on the Assessment even if the hours are less?</t>
  </si>
  <si>
    <t>Are there any supports on the BSS where the member is getting less than 60% for the individual task?</t>
  </si>
  <si>
    <t xml:space="preserve">Budget not approvable due to member not getting supports that were identified on the assessment. </t>
  </si>
  <si>
    <t>Are Self-direct PCA supports at or below $18.00 billable hourly rate?</t>
  </si>
  <si>
    <t>False = $0.01 to $23.00, Above $23.01 = True</t>
  </si>
  <si>
    <t>Is the agency-direct PCA provider $23 or below?</t>
  </si>
  <si>
    <t>False = $0.01 to $18.00, Above $18.01 = True</t>
  </si>
  <si>
    <t xml:space="preserve">    </t>
  </si>
  <si>
    <t>RED FLAG</t>
  </si>
  <si>
    <t>Job Coach low percentage can be by-passed.</t>
  </si>
  <si>
    <t xml:space="preserve">Cities, which have a population of at least 50,000 inhabitants in contiguous dense grid cells. </t>
  </si>
  <si>
    <t xml:space="preserve">Towns / semi-dense areas, which have a population of at least 5,000 inhabitants in contiguous grid cells. </t>
  </si>
  <si>
    <t xml:space="preserve">Areas which have a population of fewer than 2,500 inhabitants in contiguous low-density grid cells. </t>
  </si>
  <si>
    <t>Urban:</t>
  </si>
  <si>
    <t>Micro Urban:</t>
  </si>
  <si>
    <t>Rural:</t>
  </si>
  <si>
    <r>
      <t xml:space="preserve">Does the member live in a rural area where there are no other choices or finding another provider is very difficult? </t>
    </r>
    <r>
      <rPr>
        <i/>
        <sz val="11"/>
        <rFont val="Calibri"/>
        <family val="2"/>
        <scheme val="minor"/>
      </rPr>
      <t>Must be able to demonstrate effort to find other provider including self-direction and agency-direction providers.</t>
    </r>
  </si>
  <si>
    <r>
      <t xml:space="preserve">Has the member used the same provider(s) on previously approved budgets </t>
    </r>
    <r>
      <rPr>
        <b/>
        <u/>
        <sz val="11"/>
        <color theme="1"/>
        <rFont val="Calibri"/>
        <family val="2"/>
        <scheme val="minor"/>
      </rPr>
      <t>at the same cost</t>
    </r>
    <r>
      <rPr>
        <sz val="11"/>
        <color theme="1"/>
        <rFont val="Calibri"/>
        <family val="2"/>
        <scheme val="minor"/>
      </rPr>
      <t xml:space="preserve">? </t>
    </r>
    <r>
      <rPr>
        <i/>
        <sz val="11"/>
        <color theme="1"/>
        <rFont val="Calibri"/>
        <family val="2"/>
        <scheme val="minor"/>
      </rPr>
      <t xml:space="preserve">If the same provider is being used but the provider has increased costs you will answer this question with a "No". </t>
    </r>
  </si>
  <si>
    <t>Budget does not have any cost-effective alternative or self-direct support/services.</t>
  </si>
  <si>
    <t>BSS must show the member is getting sufficient supports, e.g. actual cuing time may only be a few minutes, but need is being met.</t>
  </si>
  <si>
    <t xml:space="preserve">Budget reflects cost-effective support(s) that leaves unused time causing low percentage. If approvable this unused time can be used for other supports such as personal care assistance. These kind of supports help balance the budget. </t>
  </si>
  <si>
    <r>
      <t xml:space="preserve">Budget period </t>
    </r>
    <r>
      <rPr>
        <b/>
        <u/>
        <sz val="11"/>
        <rFont val="Calibri"/>
        <family val="2"/>
        <scheme val="minor"/>
      </rPr>
      <t>START DATE</t>
    </r>
    <r>
      <rPr>
        <sz val="11"/>
        <rFont val="Calibri"/>
        <family val="2"/>
        <scheme val="minor"/>
      </rPr>
      <t xml:space="preserve"> for this budget.</t>
    </r>
  </si>
  <si>
    <r>
      <t xml:space="preserve">Budget period </t>
    </r>
    <r>
      <rPr>
        <b/>
        <u/>
        <sz val="11"/>
        <rFont val="Calibri"/>
        <family val="2"/>
        <scheme val="minor"/>
      </rPr>
      <t>END DATE</t>
    </r>
    <r>
      <rPr>
        <sz val="11"/>
        <rFont val="Calibri"/>
        <family val="2"/>
        <scheme val="minor"/>
      </rPr>
      <t xml:space="preserve"> for this budget.</t>
    </r>
  </si>
  <si>
    <t>NO</t>
  </si>
  <si>
    <t>YES</t>
  </si>
  <si>
    <t>months.</t>
  </si>
  <si>
    <t>Temporary exception: no more than one 2 month period and no back to back exceptions.</t>
  </si>
  <si>
    <t>Equivalent Hours per Month</t>
  </si>
  <si>
    <t>Exception allowed up to</t>
  </si>
  <si>
    <t>Exception Details:</t>
  </si>
  <si>
    <t>Approved</t>
  </si>
  <si>
    <t>Denied</t>
  </si>
  <si>
    <t>Approval or Denial Details</t>
  </si>
  <si>
    <t>Type of Exception:</t>
  </si>
  <si>
    <t>Does the budget have cost effective alternative supports/services (use the Services Calculator to determine cost effectiveness)?</t>
  </si>
  <si>
    <t>Temp</t>
  </si>
  <si>
    <t>Full</t>
  </si>
  <si>
    <r>
      <t xml:space="preserve">Has other providers been located but are not taking new clientele (not enough staff, etc.) or the cost is above $23 per hour? </t>
    </r>
    <r>
      <rPr>
        <i/>
        <sz val="11"/>
        <color theme="1"/>
        <rFont val="Calibri"/>
        <family val="2"/>
        <scheme val="minor"/>
      </rPr>
      <t>Provide documentation.</t>
    </r>
  </si>
  <si>
    <t>FMS Provider:</t>
  </si>
  <si>
    <t>Palco</t>
  </si>
  <si>
    <t>PPL</t>
  </si>
  <si>
    <t>FMS Phone:</t>
  </si>
  <si>
    <t>(866)710-0456</t>
  </si>
  <si>
    <t>(855)243-8775</t>
  </si>
  <si>
    <t xml:space="preserve"> FMS Member ID:</t>
  </si>
  <si>
    <t>FMS Information</t>
  </si>
  <si>
    <t>State:</t>
  </si>
  <si>
    <t>MCO Information</t>
  </si>
  <si>
    <t>Phone:</t>
  </si>
  <si>
    <t>Address</t>
  </si>
  <si>
    <t>This page will not print</t>
  </si>
  <si>
    <t>Budget Discount Type:</t>
  </si>
  <si>
    <t>-Allowance Discount = Mnthly Hrs:</t>
  </si>
  <si>
    <t xml:space="preserve">Select </t>
  </si>
  <si>
    <t>Discounted Allocation Type</t>
  </si>
  <si>
    <t>Discounted Allowance for Monthly Hours</t>
  </si>
  <si>
    <t>Are there any other considerations or notes relevant to this request?</t>
  </si>
  <si>
    <t>Examples: History</t>
  </si>
  <si>
    <t>Can Add a Small Note</t>
  </si>
  <si>
    <t>Because of the discounted amount we are going to subtract the equivalent hours from the total assessed monthly hours.</t>
  </si>
  <si>
    <t xml:space="preserve">The budget tool will automatically calculate this for you but if you want to check it you would do the following: </t>
  </si>
  <si>
    <t>100hours × .9 (for 10%) = 90hours or 100hours × .97(for 3%) = 97hours</t>
  </si>
  <si>
    <t>Your Discounted Allowance for Monthly Hours are (from the above example) 90hours (10% discount) or 97hours (3% discount).</t>
  </si>
  <si>
    <t>Divide the budget hours (75.76) by the Discounted Allowance for Monthly Hours (90) = 84.17% (round to 84%)</t>
  </si>
  <si>
    <t>Example one-way</t>
  </si>
  <si>
    <t>For a different provider you can plug in any fee per trip, cost per mileage, number of miles per trip, number of trips per week to get cost per month.</t>
  </si>
  <si>
    <t>For a different provider you can plug in any fee per trip, cost per mileage, number of miles per trip, number of trips per month to get cost per month.</t>
  </si>
  <si>
    <t>Brief Description</t>
  </si>
  <si>
    <t>Budget Discount Type (3% or 10%)</t>
  </si>
  <si>
    <t>F</t>
  </si>
  <si>
    <t>The tool will calculate the "Allowance Discount" and remaining Monthly Hours</t>
  </si>
  <si>
    <t>Example: Assessed hours per month = 100 - (minus) the Allowance Discount (3% or 10%). For this example I will use 3% = 97hrs per month.</t>
  </si>
  <si>
    <t xml:space="preserve">Your budget reflects a discounted allocation amount of </t>
  </si>
  <si>
    <t>This is to help pay for your Fiscal Management fees and if using any self-direct supports payroll and workers compensation that you are required to cover for your self-direct personal care workers. This will reduce your assessed hours by the specified percentage.</t>
  </si>
  <si>
    <t>Discounted Allowance % = Hours per Month</t>
  </si>
  <si>
    <t xml:space="preserve">Percentage of total hours budgeted  </t>
  </si>
  <si>
    <t>The Budget Services Schedule is a great tool to help a member and the ILC to better organize services. This tool can be used simply to make sure that assessed services are being provided. It is recommended that all ILCs use this tool when working with the member to develop a thorough budget. However it is only required when budgeted indicates this is needed.</t>
  </si>
  <si>
    <r>
      <t xml:space="preserve">KDHE is responsible to ensure that participants in </t>
    </r>
    <r>
      <rPr>
        <i/>
        <sz val="11"/>
        <color theme="1"/>
        <rFont val="Calibri"/>
        <family val="2"/>
        <scheme val="minor"/>
      </rPr>
      <t xml:space="preserve">Working Healthy/WORK </t>
    </r>
    <r>
      <rPr>
        <sz val="11"/>
        <color theme="1"/>
        <rFont val="Calibri"/>
        <family val="2"/>
        <scheme val="minor"/>
      </rPr>
      <t>are receiving services comparable to what they are assessed as needing, and for which KDHE is paying.  If the number of hours of service received on the submitted budget result in a significant decrease in assistance compared to the amount a member was assessed as needing, the assessment and budget will need to be looked at closely to make sure the member's assessed needs are being met and a Services Schedule will be required. A budget that has a significant decrease in assistance may not meet a member's assessed needs.  </t>
    </r>
  </si>
  <si>
    <t>It is also vital for program integrity that KDHE and its partners ensure policies are adhered to and applied consistently for all members. Exceptions are not guaranteed but program facilitators do look at every case on an individualized bases to allow for more flexibility and choice within the constraints of program policy.</t>
  </si>
  <si>
    <t>Complete the top of the page. The document is locked so you can only input information in cells that are white with the exception of the blue cell for the "Total Assessed Monthly Hours".</t>
  </si>
  <si>
    <t>Once this information has been input into the BSS, some sections of the BSS towards the bottom of the page (highlighted orange) will auto populate.</t>
  </si>
  <si>
    <t>Using the breakdown, list the description and the number of hours for the task per month in the Time (Hours) Per Month column.</t>
  </si>
  <si>
    <t xml:space="preserve">If you get Orange font indicates below 80% of time but above 70% of assessed time - continue, the budgeted time is below 80% of assessed time but above 70% of assessed time. If BSS demonstrates that there is comparable time and the member is getting the support on the days indicated in the assessment, this should be approvable. </t>
  </si>
  <si>
    <t>If continue proceed to #7</t>
  </si>
  <si>
    <t>New: the number in the grey cell is the total assessed hours before discount.</t>
  </si>
  <si>
    <t>New: the number in the blue cell is the total hours per month minus the discounted allowance percentage.</t>
  </si>
  <si>
    <t>Tips for operating this tool</t>
  </si>
  <si>
    <t>Function</t>
  </si>
  <si>
    <t>Directions</t>
  </si>
  <si>
    <t>Sizing pages</t>
  </si>
  <si>
    <t xml:space="preserve">If the page is overflowing onto the page to the right you can resize the page to fit. Go to the tool bar and select Page Layout. Then go to Scale to Fit. You can scale up or down to adjust the page without adjusting columns etc. The reason this can change is because of the settings on different computers. </t>
  </si>
  <si>
    <t>Expanding cells</t>
  </si>
  <si>
    <t xml:space="preserve">When you type in these cells, they will now auto expand. You will need to double click in the cell after you have typed what you want and hit enter for force the cell to resize. If you are removing something from an expanded cell you may need to double click in the cell then hit enter to force it to collapse. </t>
  </si>
  <si>
    <t>Drop down boxes</t>
  </si>
  <si>
    <t xml:space="preserve">It may not look like there are any drop-down boxes in this document but there are. When you see a cell that says, for example, "Select" but you don't see the drop-down button. If you click on the cell the button will appear. Then you just need to click on the button and you will get a list of options to chose from. Make your selection and click on to something else. </t>
  </si>
  <si>
    <t xml:space="preserve">When you expand cells on a page with these new drop-down boxes, the drop-down boxes will move with the appropriate row. </t>
  </si>
  <si>
    <t>To print the full doc</t>
  </si>
  <si>
    <t>Make sure to click on Print Entire Workbook.</t>
  </si>
  <si>
    <t>View</t>
  </si>
  <si>
    <t>If the page does not look right check view to see if you are viewing "page layout"</t>
  </si>
  <si>
    <t>Auto Population</t>
  </si>
  <si>
    <t xml:space="preserve">The BSS will also contain some auto populations. </t>
  </si>
  <si>
    <t>There are sections throughout this workbook that will grab information you enter in other sections to auto populate other sections of this workbook. For example, as you add info and amounts in the budget, it will fill in section F Calculation Estimate. Make sure that you complete all sections. If you come across a section that is not auto populating the info you expect to see go back and make sure you didn't miss something.</t>
  </si>
  <si>
    <t>Cell that require you to type in a narrative should now expand. Example, Description or Details of services under Section B of the Budget can expand if you run out of room.</t>
  </si>
  <si>
    <t xml:space="preserve">There is information next to the member info page and total hours supports page. This info will not print. It states that these sections will not print directly next to this information. </t>
  </si>
  <si>
    <t>Does the budget reflect an increase in assessed hours?</t>
  </si>
  <si>
    <t>Length of temporary exception is at the discretion of the MCO or KDHE.</t>
  </si>
  <si>
    <t>No budget that has an agency increase will be approved temporarily unless the agency agrees to keep the previous rates on the temporary budget.</t>
  </si>
  <si>
    <t>Once a budget expires, if there is not an approvable budget to go into place, the member will remain in WORK for the next 30 days but will not get any supports listed on the budget. At the end of that 30 days if the member still does not have an approvable budget KDHE will begin the process to close WORK services.</t>
  </si>
  <si>
    <t>Important  Notes:</t>
  </si>
  <si>
    <t>Criteria for exception when budget is below 80% but above 70%</t>
  </si>
  <si>
    <t>High cost agency budgets should have either a cost effective alternative support(s)/service(s) or cost effective self-direct supports (at or under $18.00 per hour billable rate) to help balance the budget so the member can get more of their assessed hours.</t>
  </si>
  <si>
    <r>
      <rPr>
        <i/>
        <sz val="11"/>
        <rFont val="Calibri"/>
        <family val="2"/>
        <scheme val="minor"/>
      </rPr>
      <t>Since this budget is below 70%, there should be alternative cost-effective supports or cost effective self-direct supports being used on this budget</t>
    </r>
    <r>
      <rPr>
        <sz val="11"/>
        <rFont val="Calibri"/>
        <family val="2"/>
        <scheme val="minor"/>
      </rPr>
      <t>. Does this budget have any of these cost-effective supports/services?</t>
    </r>
  </si>
  <si>
    <t>Pursuant to K.A.R 129-6-84(4)(c), KDHE reserves the right to require members to have increased management, including a representative and/or an agency directed services, or to leave the program, if they do not follow the program policies and procedures contained in this manual.</t>
  </si>
  <si>
    <r>
      <t xml:space="preserve">The WORK Program Manual can be found at </t>
    </r>
    <r>
      <rPr>
        <u/>
        <sz val="12"/>
        <color rgb="FF0000FF"/>
        <rFont val="Calibri"/>
        <family val="2"/>
        <scheme val="minor"/>
      </rPr>
      <t>https://www.kancare.ks.gov/consumers/working-healthy/working-healthy/work</t>
    </r>
    <r>
      <rPr>
        <sz val="12"/>
        <rFont val="Calibri"/>
        <family val="2"/>
        <scheme val="minor"/>
      </rPr>
      <t xml:space="preserve"> .</t>
    </r>
  </si>
  <si>
    <t>KDHE, the Medicaid single state agency in Kansas, reserves the right to restrict how the monthly allocation is spent.   While WORK permits members to have some control over how funds are used to purchase services, these are Medicaid funds which may only be used to purchase very specific Medicaid covered services and subject to restrictions imposed by KDHE.</t>
  </si>
  <si>
    <t>From the WORK Program Manual</t>
  </si>
  <si>
    <t>Individualized Budgets must reflect the amount, duration and scope of assistance identified during the WORK assessment.  Service hours must be comparable to the number of hours for which members have been assessed.  Members must choose agencies whose hourly compensation rate is similar to the hourly rate on which the monthly allocation is based.  KDHE reserves the right to deny approval for Individualized Budgets which decrease the number of hours of assistance received by members.</t>
  </si>
  <si>
    <t xml:space="preserve">Individualized Budgets must be reviewed and approved by the MCO Service Coordinator before services can begin.  The review will include whether the budget includes all the required elements, meets the needs of the member, and reflects the amount, duration and scope of assistance identified during the WORK assessment. A Questionnaire and a Budget Service Schedule may be required when it appears that the member is receiving significantly less assistance than the member was assessed needing, due to a high hourly reimbursement rate.  </t>
  </si>
  <si>
    <t xml:space="preserve">Requesting increased hours meant to specifically increase the allocation when the member is using a high cost provider is prohibited. </t>
  </si>
  <si>
    <t xml:space="preserve">Members have the responsibility to accurately report their need for services during the WORK assessment. NOTE: Falsifying the needs for services will result in removal from the program and be reported to the Office of the Attorney General Medicaid Fraud Control Unit (MFCU). </t>
  </si>
  <si>
    <t>Because the provider you have chosen is requesting a rate substantially higher than the base rate for WORK services you will not be able to budget for all the hours you were assessed to need.  Before your budget can be submitted for approval you need to read the below acknowledgement and agree to the terms of this budget.</t>
  </si>
  <si>
    <t>You agree to abide by all the policies and procedures outlined in the WORK Program Manual.</t>
  </si>
  <si>
    <t>You acknowledge and agree to the following:</t>
  </si>
  <si>
    <t xml:space="preserve">Are some of the supports on the budget approvable while other supports are not approvable? If so provide info under "Are there any other considerations or notes relevant to this request?"  </t>
  </si>
  <si>
    <t>Flagged as problem. If by-passing for exception provide more info under "Are there other considerations...?"</t>
  </si>
  <si>
    <t>For Example:</t>
  </si>
  <si>
    <t>**********FOR MCO or KDHE ONLY**********</t>
  </si>
  <si>
    <t>Cue/Prompt</t>
  </si>
  <si>
    <t>Physical Assist</t>
  </si>
  <si>
    <t>If member is getting less than 60%, is this for cueing/prompting or physical assistance?</t>
  </si>
  <si>
    <t xml:space="preserve">              </t>
  </si>
  <si>
    <t xml:space="preserve">Budget should have at least 1 cost-effect altern support/service or self-direct PAs to balance budget for exception approval. </t>
  </si>
  <si>
    <t>Budget not approvable due to member not getting adequate time for task(s).</t>
  </si>
  <si>
    <t>Is the member claiming the high cost agency can provide better supports because they have specially trained skilled workers providing supports? If so, you must provide documentation of the qualifications/training/certification of the skilled workers before any kind of budget approval.</t>
  </si>
  <si>
    <t>Temporary extension of previous budget.</t>
  </si>
  <si>
    <t>Temporary extension of new budget with increased hours but provider rates not increased.</t>
  </si>
  <si>
    <t>Temporary extension of previous or new budget in part and part of budget denied.</t>
  </si>
  <si>
    <t>Has the member tried to negotiate a lower hourly rate with the provider? If so provide a denial letter from the provider and check to see if this provider is providing any supports to other WORK members at a lower rate.</t>
  </si>
  <si>
    <t>Member needs to go back to the provider to negotiate a better rate.</t>
  </si>
  <si>
    <t>Member needs to go back to the provider to try to negotiate a better rate.</t>
  </si>
  <si>
    <r>
      <rPr>
        <b/>
        <i/>
        <sz val="11"/>
        <color theme="1"/>
        <rFont val="Calibri"/>
        <family val="2"/>
        <scheme val="minor"/>
      </rPr>
      <t>Note</t>
    </r>
    <r>
      <rPr>
        <i/>
        <sz val="11"/>
        <color theme="1"/>
        <rFont val="Calibri"/>
        <family val="2"/>
        <scheme val="minor"/>
      </rPr>
      <t>: to convert minutes into hours take the minutes divided by 60. For example 5m divided by 60m = .083 hours or rounded .08  (You can use the new Conversions Calculator in the WORK Budget Workbook).</t>
    </r>
  </si>
  <si>
    <t>Skip A and continue to 2</t>
  </si>
  <si>
    <t>Skip A - F and continue to 3</t>
  </si>
  <si>
    <t>Attach the supporting information and continue to C</t>
  </si>
  <si>
    <t xml:space="preserve">STOP. Supporting documentation must be submitted before the budget can be reviewed for approval. </t>
  </si>
  <si>
    <t>STOP. This alternative support should not be allowed.</t>
  </si>
  <si>
    <t>In order to help balance any budget that falls below 80% of budgeted hours, the member needs to look at adding cost-effective alternative supports and/or cost-effective self-direct personal care supports. Does this budget have any cost-effective alternative supports or cost-effective self-direct personal care supports?</t>
  </si>
  <si>
    <t>RED FLAG. Member needs to look into adding some cost-effective options to help balance this budget.</t>
  </si>
  <si>
    <t>Is this rate of pay average for the location?</t>
  </si>
  <si>
    <t>iv</t>
  </si>
  <si>
    <t>Does this agency provide specially trained, skilled workers?</t>
  </si>
  <si>
    <t>v</t>
  </si>
  <si>
    <t>Continue to v</t>
  </si>
  <si>
    <r>
      <t xml:space="preserve">Is the member getting guaranteed assistance on a consistent basis </t>
    </r>
    <r>
      <rPr>
        <b/>
        <sz val="12"/>
        <color theme="1"/>
        <rFont val="Calibri"/>
        <family val="2"/>
        <scheme val="minor"/>
      </rPr>
      <t>AND</t>
    </r>
    <r>
      <rPr>
        <sz val="12"/>
        <color theme="1"/>
        <rFont val="Calibri"/>
        <family val="2"/>
        <scheme val="minor"/>
      </rPr>
      <t xml:space="preserve"> the Agency is providing Emergency Back-up Care?</t>
    </r>
    <r>
      <rPr>
        <i/>
        <sz val="12"/>
        <color theme="1"/>
        <rFont val="Calibri"/>
        <family val="2"/>
        <scheme val="minor"/>
      </rPr>
      <t xml:space="preserve"> (must be yes to both parts of question in order to answer Yes otherwise answer No)</t>
    </r>
  </si>
  <si>
    <t>Did the member negotiate with the agency to get a better rate?</t>
  </si>
  <si>
    <t>vi</t>
  </si>
  <si>
    <t>vii</t>
  </si>
  <si>
    <t>Continue to vi</t>
  </si>
  <si>
    <t>Continue to vii</t>
  </si>
  <si>
    <t>RED FLAG. The member needs to reconsider the provider(s). Continue to 5.</t>
  </si>
  <si>
    <t>The more RED FLAGs the hard it will be to get the budget approved.</t>
  </si>
  <si>
    <t>The more cost-effective option the member uses the more balanced the budget will be and the easier to get the budget approved.</t>
  </si>
  <si>
    <t>By providing as much supportive documentation the easier it will be to get this budget reviewed for approval.</t>
  </si>
  <si>
    <t xml:space="preserve">Special Tips and Notes: </t>
  </si>
  <si>
    <t>(E) ‘‘Evidence.’’ There is good supporting documentation that the physical human assistance can be provided in a more effective manner requiring less time while meeting the same level of care as assessed. There is good supporting documentation that the alternative to physical human assistance is known to be effective in meeting the level of care as assessed.</t>
  </si>
  <si>
    <t>Both Cue/Phys</t>
  </si>
  <si>
    <t>For any physical assistance, is there enough time listed in the BSS to adequately allow for the task to be completed?</t>
  </si>
  <si>
    <t>Are there any supports listed on the budget that are more than 125% of what the assessment allocates for that support?</t>
  </si>
  <si>
    <t>125% of Column AC</t>
  </si>
  <si>
    <t>25% of Column AC</t>
  </si>
  <si>
    <t xml:space="preserve">If column Q is highlighted and bold red font this means the cost of the service is more than 125% of the allocation. If column AD is highlighted and bold red font this means the budgeted time (hours) is above 125% of assessed time. When both Q and AD are highlighted and bold red font then this is not cost effective. This means that the cost for transportation is high and the member needs to look at other options for a more balanced budget if the budgeted hours fall below 80% of the assessed hours.  </t>
  </si>
  <si>
    <t>Partial Approval</t>
  </si>
  <si>
    <t>Continue to Below Section</t>
  </si>
  <si>
    <t>OR continue to the below additional criteria.</t>
  </si>
  <si>
    <t xml:space="preserve">Stop, must answer </t>
  </si>
  <si>
    <t>Continue to ii</t>
  </si>
  <si>
    <t>viii</t>
  </si>
  <si>
    <t>ix</t>
  </si>
  <si>
    <t>Please provide documentation and continue to iv</t>
  </si>
  <si>
    <t>The member needs to go back to the provider and try to negotiate a better rate. Please provide documentation and continue to v.</t>
  </si>
  <si>
    <t>RED FLAG. The member needs to look into finding some cost-effective options to help balance the budget. Continue to vi.</t>
  </si>
  <si>
    <t>Explain below then continue to vii</t>
  </si>
  <si>
    <t>Explain below then continue to viii</t>
  </si>
  <si>
    <t>Continue to viii</t>
  </si>
  <si>
    <t>Continue to ix</t>
  </si>
  <si>
    <t>Provide documentation of minimum qualifications / training / certifications of workers, then continue to ix.</t>
  </si>
  <si>
    <t>Will any of these non cost-effective supports be approved? If Yes, provide information under "Are there any other considerations or notes relevant to this request?"</t>
  </si>
  <si>
    <t>Exception approved for this budget for a maximum of a 12 month period from start date to end date.</t>
  </si>
  <si>
    <t>Is this agency charging any other WORK member a lower rate? (If you have other member's using the same provider)</t>
  </si>
  <si>
    <t>Is this rate or cost for providers cost-effective?</t>
  </si>
  <si>
    <t>Error percentages don't match.</t>
  </si>
  <si>
    <t>STOP. The member needs to go back to the provider and try to negotiate a better rate. Then please provide documentation and continue to iv.</t>
  </si>
  <si>
    <t>Phone #s</t>
  </si>
  <si>
    <t>When entering phone numbers you now can enter extensions. However, when you don't have an extension you will need to enter three 0s at the end of the phone number in order for the phone number to look correct. For example, If I enter a phone number without the 0s at the end it will look like this, (000)123-4567x891. If you enter the 0s at the end the phone # will look like this, (123)456-7891x000.</t>
  </si>
  <si>
    <t>Additional criteria for exception when budget is below 70%</t>
  </si>
  <si>
    <t>Is this provider providing supports to any other WORK member at a lower rate? You can check with KDHE also.</t>
  </si>
  <si>
    <t>The transportation cost is significantly higher than the allocation for that specific task but everything else on the budget looks good, and you deny only the transportation piece. This may be an option for budgets above 70% as well.</t>
  </si>
  <si>
    <t>Full approval.</t>
  </si>
  <si>
    <t xml:space="preserve">You understand and agree the state will not be held liable for any injury you sustain or be responsible for any lack of service because you did not  recieve adequate support due to getting less hours than you were assessed to need because this budget does not provide comparable hours to your assessment. </t>
  </si>
  <si>
    <t>You understand that you are demonstrating, by this budget services schedule, that you need less time than your assessed reflects. This can impact your next assessment.</t>
  </si>
  <si>
    <t>Not Applicable</t>
  </si>
  <si>
    <t>Program integrity requires budgeted hours be comparable to assessed hours. To demonstrate this budget hours needs to be 70% or above assessed hours.  Budgeted hours below 70% require a Budget Service Schedule / Budget Questionnaire &amp; additional information. Budgeted hours below 60% gets a “RED FLAG” &amp; requires a Budget Service Schedule / Budget Questionnaire &amp; additional information. These budgets aren’t guaranteed approvable &amp; require special exception approval.</t>
  </si>
  <si>
    <r>
      <rPr>
        <b/>
        <sz val="12"/>
        <color theme="1"/>
        <rFont val="Calibri"/>
        <family val="2"/>
        <scheme val="minor"/>
      </rPr>
      <t xml:space="preserve">1. Vendor/agency </t>
    </r>
    <r>
      <rPr>
        <sz val="12"/>
        <color theme="1"/>
        <rFont val="Calibri"/>
        <family val="2"/>
        <scheme val="minor"/>
      </rPr>
      <t>- (who is to be paid) - List any alternative service that has a monthly cost not an hourly cost.</t>
    </r>
  </si>
  <si>
    <r>
      <rPr>
        <b/>
        <sz val="12"/>
        <color theme="1"/>
        <rFont val="Calibri"/>
        <family val="2"/>
        <scheme val="minor"/>
      </rPr>
      <t>Category of service</t>
    </r>
    <r>
      <rPr>
        <sz val="12"/>
        <color theme="1"/>
        <rFont val="Calibri"/>
        <family val="2"/>
        <scheme val="minor"/>
      </rPr>
      <t xml:space="preserve"> - housekeeping, laundry, meal service, monitoring and installation, snow removal/mowing, transportation, other.</t>
    </r>
  </si>
  <si>
    <r>
      <rPr>
        <b/>
        <sz val="12"/>
        <color theme="1"/>
        <rFont val="Calibri"/>
        <family val="2"/>
        <scheme val="minor"/>
      </rPr>
      <t>Description or details of service(s) provided</t>
    </r>
    <r>
      <rPr>
        <sz val="12"/>
        <color theme="1"/>
        <rFont val="Calibri"/>
        <family val="2"/>
        <scheme val="minor"/>
      </rPr>
      <t xml:space="preserve"> - example, breakdown of meals supports - cost per meal and how many meals, etc.</t>
    </r>
  </si>
  <si>
    <r>
      <rPr>
        <b/>
        <sz val="12"/>
        <color theme="1"/>
        <rFont val="Calibri"/>
        <family val="2"/>
        <scheme val="minor"/>
      </rPr>
      <t>2.</t>
    </r>
    <r>
      <rPr>
        <sz val="12"/>
        <color theme="1"/>
        <rFont val="Calibri"/>
        <family val="2"/>
        <scheme val="minor"/>
      </rPr>
      <t xml:space="preserve"> </t>
    </r>
    <r>
      <rPr>
        <b/>
        <sz val="12"/>
        <color theme="1"/>
        <rFont val="Calibri"/>
        <family val="2"/>
        <scheme val="minor"/>
      </rPr>
      <t xml:space="preserve"> Vendor/agency </t>
    </r>
    <r>
      <rPr>
        <sz val="12"/>
        <color theme="1"/>
        <rFont val="Calibri"/>
        <family val="2"/>
        <scheme val="minor"/>
      </rPr>
      <t>- (who is to be paid) - List any alternative service that has an hourly cost.</t>
    </r>
  </si>
  <si>
    <r>
      <rPr>
        <b/>
        <sz val="12"/>
        <color theme="1"/>
        <rFont val="Calibri"/>
        <family val="2"/>
        <scheme val="minor"/>
      </rPr>
      <t>Category of service</t>
    </r>
    <r>
      <rPr>
        <sz val="12"/>
        <color theme="1"/>
        <rFont val="Calibri"/>
        <family val="2"/>
        <scheme val="minor"/>
      </rPr>
      <t xml:space="preserve"> - housekeeping if by the hour, or any other alternative support that is paid by the hour.</t>
    </r>
  </si>
  <si>
    <r>
      <rPr>
        <b/>
        <sz val="12"/>
        <color theme="1"/>
        <rFont val="Calibri"/>
        <family val="2"/>
        <scheme val="minor"/>
      </rPr>
      <t xml:space="preserve">Vendor/agency </t>
    </r>
    <r>
      <rPr>
        <sz val="12"/>
        <color theme="1"/>
        <rFont val="Calibri"/>
        <family val="2"/>
        <scheme val="minor"/>
      </rPr>
      <t>- (who is to be paid)</t>
    </r>
  </si>
  <si>
    <r>
      <t xml:space="preserve">Category of service </t>
    </r>
    <r>
      <rPr>
        <sz val="12"/>
        <color theme="1"/>
        <rFont val="Calibri"/>
        <family val="2"/>
        <scheme val="minor"/>
      </rPr>
      <t>- (Job Coaching or 1:1 Employment Supports specified &amp; not combined)</t>
    </r>
  </si>
  <si>
    <r>
      <rPr>
        <b/>
        <sz val="12"/>
        <color theme="1"/>
        <rFont val="Calibri"/>
        <family val="2"/>
        <scheme val="minor"/>
      </rPr>
      <t>Cost</t>
    </r>
    <r>
      <rPr>
        <sz val="12"/>
        <color theme="1"/>
        <rFont val="Calibri"/>
        <family val="2"/>
        <scheme val="minor"/>
      </rPr>
      <t>:                                                    Based on available carryover at  time of the request.</t>
    </r>
  </si>
  <si>
    <r>
      <t xml:space="preserve">Description:                                                                                                                              </t>
    </r>
    <r>
      <rPr>
        <sz val="12"/>
        <color theme="1"/>
        <rFont val="Calibri"/>
        <family val="2"/>
        <scheme val="minor"/>
      </rPr>
      <t xml:space="preserve">  Specify if this is a one time purchase or monthly purchase *Payment is contingent on available carryover funds.</t>
    </r>
  </si>
  <si>
    <r>
      <t xml:space="preserve">Approval Signature of </t>
    </r>
    <r>
      <rPr>
        <i/>
        <sz val="12"/>
        <color theme="1"/>
        <rFont val="Calibri"/>
        <family val="2"/>
        <scheme val="minor"/>
      </rPr>
      <t>MCO</t>
    </r>
  </si>
  <si>
    <t>97 - 70 - 67.9</t>
  </si>
  <si>
    <t>97 - 60 - 58.2</t>
  </si>
  <si>
    <t>90 - 70 - 63</t>
  </si>
  <si>
    <t>90 - 60 - 54</t>
  </si>
  <si>
    <t>Healthy Blue</t>
  </si>
  <si>
    <t>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</si>
</sst>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8" formatCode="&quot;$&quot;#,##0.00_);[Red]\(&quot;$&quot;#,##0.00\)"/>
    <numFmt numFmtId="44" formatCode="_(&quot;$&quot;* #,##0.00_);_(&quot;$&quot;* \(#,##0.00\);_(&quot;$&quot;* &quot;-&quot;??_);_(@_)"/>
    <numFmt numFmtId="164" formatCode="&quot;$&quot;#,##0.00"/>
    <numFmt numFmtId="165" formatCode="0000000000"/>
    <numFmt numFmtId="166" formatCode="[&lt;=9999999]###\-####;\(###\)\ ###\-####"/>
    <numFmt numFmtId="167" formatCode="\(000\)000\-0000\ \x000"/>
  </numFmts>
  <fonts count="55" x14ac:knownFonts="1">
    <font>
      <sz val="11"/>
      <color theme="1"/>
      <name val="Calibri"/>
      <family val="2"/>
      <scheme val="minor"/>
    </font>
    <font>
      <sz val="12"/>
      <color theme="1"/>
      <name val="Calibri"/>
      <family val="2"/>
      <scheme val="minor"/>
    </font>
    <font>
      <sz val="8"/>
      <color theme="1"/>
      <name val="Wingdings"/>
      <charset val="2"/>
    </font>
    <font>
      <i/>
      <sz val="11"/>
      <color theme="1"/>
      <name val="Calibri"/>
      <family val="2"/>
      <scheme val="minor"/>
    </font>
    <font>
      <b/>
      <sz val="11"/>
      <color theme="1"/>
      <name val="Calibri"/>
      <family val="2"/>
      <scheme val="minor"/>
    </font>
    <font>
      <b/>
      <sz val="11"/>
      <color rgb="FFFF0000"/>
      <name val="Calibri"/>
      <family val="2"/>
      <scheme val="minor"/>
    </font>
    <font>
      <sz val="11"/>
      <color theme="1"/>
      <name val="Calibri"/>
      <family val="2"/>
    </font>
    <font>
      <sz val="11"/>
      <color rgb="FF000000"/>
      <name val="Calibri"/>
      <family val="2"/>
      <scheme val="minor"/>
    </font>
    <font>
      <b/>
      <sz val="11"/>
      <color rgb="FF000000"/>
      <name val="Calibri"/>
      <family val="2"/>
      <scheme val="minor"/>
    </font>
    <font>
      <b/>
      <sz val="12"/>
      <color theme="1"/>
      <name val="Calibri"/>
      <family val="2"/>
      <scheme val="minor"/>
    </font>
    <font>
      <i/>
      <sz val="12"/>
      <color theme="1"/>
      <name val="Calibri"/>
      <family val="2"/>
      <scheme val="minor"/>
    </font>
    <font>
      <sz val="11"/>
      <color theme="0"/>
      <name val="Calibri"/>
      <family val="2"/>
      <scheme val="minor"/>
    </font>
    <font>
      <b/>
      <sz val="12"/>
      <color rgb="FF0000FF"/>
      <name val="Calibri"/>
      <family val="2"/>
      <scheme val="minor"/>
    </font>
    <font>
      <b/>
      <sz val="12"/>
      <color rgb="FFFF0000"/>
      <name val="Calibri"/>
      <family val="2"/>
      <scheme val="minor"/>
    </font>
    <font>
      <sz val="12"/>
      <name val="Calibri"/>
      <family val="2"/>
      <scheme val="minor"/>
    </font>
    <font>
      <u/>
      <sz val="12"/>
      <color rgb="FF0000FF"/>
      <name val="Calibri"/>
      <family val="2"/>
      <scheme val="minor"/>
    </font>
    <font>
      <b/>
      <sz val="9"/>
      <color indexed="81"/>
      <name val="Tahoma"/>
      <family val="2"/>
    </font>
    <font>
      <sz val="9"/>
      <color indexed="81"/>
      <name val="Tahoma"/>
      <family val="2"/>
    </font>
    <font>
      <b/>
      <i/>
      <sz val="11"/>
      <color theme="1"/>
      <name val="Calibri"/>
      <family val="2"/>
      <scheme val="minor"/>
    </font>
    <font>
      <sz val="11"/>
      <color theme="0" tint="-0.14999847407452621"/>
      <name val="Calibri"/>
      <family val="2"/>
      <scheme val="minor"/>
    </font>
    <font>
      <u/>
      <sz val="11"/>
      <color theme="10"/>
      <name val="Calibri"/>
      <family val="2"/>
      <scheme val="minor"/>
    </font>
    <font>
      <b/>
      <sz val="11"/>
      <color theme="0"/>
      <name val="Calibri"/>
      <family val="2"/>
      <scheme val="minor"/>
    </font>
    <font>
      <b/>
      <sz val="14"/>
      <color theme="1"/>
      <name val="Calibri"/>
      <family val="2"/>
      <scheme val="minor"/>
    </font>
    <font>
      <b/>
      <sz val="11"/>
      <color rgb="FFFFFF00"/>
      <name val="Calibri"/>
      <family val="2"/>
      <scheme val="minor"/>
    </font>
    <font>
      <b/>
      <sz val="11"/>
      <name val="Calibri"/>
      <family val="2"/>
      <scheme val="minor"/>
    </font>
    <font>
      <sz val="11"/>
      <color rgb="FFFFFF00"/>
      <name val="Calibri"/>
      <family val="2"/>
      <scheme val="minor"/>
    </font>
    <font>
      <b/>
      <sz val="11"/>
      <color rgb="FF66FF66"/>
      <name val="Calibri"/>
      <family val="2"/>
      <scheme val="minor"/>
    </font>
    <font>
      <sz val="11"/>
      <color rgb="FF66FF66"/>
      <name val="Calibri"/>
      <family val="2"/>
      <scheme val="minor"/>
    </font>
    <font>
      <b/>
      <sz val="11"/>
      <color rgb="FFFFCCFF"/>
      <name val="Calibri"/>
      <family val="2"/>
      <scheme val="minor"/>
    </font>
    <font>
      <sz val="11"/>
      <color rgb="FFFFCCFF"/>
      <name val="Calibri"/>
      <family val="2"/>
      <scheme val="minor"/>
    </font>
    <font>
      <b/>
      <i/>
      <sz val="14"/>
      <color rgb="FFFFFF00"/>
      <name val="Calibri"/>
      <family val="2"/>
      <scheme val="minor"/>
    </font>
    <font>
      <b/>
      <sz val="11"/>
      <color rgb="FF00FFFF"/>
      <name val="Calibri"/>
      <family val="2"/>
      <scheme val="minor"/>
    </font>
    <font>
      <sz val="11"/>
      <color rgb="FF00FFFF"/>
      <name val="Calibri"/>
      <family val="2"/>
      <scheme val="minor"/>
    </font>
    <font>
      <b/>
      <sz val="11"/>
      <color rgb="FFFF99FF"/>
      <name val="Calibri"/>
      <family val="2"/>
      <scheme val="minor"/>
    </font>
    <font>
      <b/>
      <sz val="11"/>
      <color rgb="FF0066FF"/>
      <name val="Calibri"/>
      <family val="2"/>
      <scheme val="minor"/>
    </font>
    <font>
      <b/>
      <sz val="11"/>
      <color theme="9" tint="-0.249977111117893"/>
      <name val="Calibri"/>
      <family val="2"/>
      <scheme val="minor"/>
    </font>
    <font>
      <sz val="11"/>
      <color theme="1"/>
      <name val="Wingdings"/>
      <charset val="2"/>
    </font>
    <font>
      <b/>
      <sz val="14"/>
      <color theme="0"/>
      <name val="Calibri"/>
      <family val="2"/>
      <scheme val="minor"/>
    </font>
    <font>
      <b/>
      <i/>
      <sz val="14"/>
      <color theme="1"/>
      <name val="Calibri"/>
      <family val="2"/>
      <scheme val="minor"/>
    </font>
    <font>
      <b/>
      <sz val="11"/>
      <color theme="0" tint="-0.14999847407452621"/>
      <name val="Calibri"/>
      <family val="2"/>
      <scheme val="minor"/>
    </font>
    <font>
      <sz val="11"/>
      <name val="Calibri"/>
      <family val="2"/>
      <scheme val="minor"/>
    </font>
    <font>
      <b/>
      <sz val="8"/>
      <name val="Calibri"/>
      <family val="2"/>
    </font>
    <font>
      <i/>
      <sz val="11"/>
      <name val="Calibri"/>
      <family val="2"/>
      <scheme val="minor"/>
    </font>
    <font>
      <b/>
      <u/>
      <sz val="11"/>
      <color theme="1"/>
      <name val="Calibri"/>
      <family val="2"/>
      <scheme val="minor"/>
    </font>
    <font>
      <b/>
      <u/>
      <sz val="11"/>
      <name val="Calibri"/>
      <family val="2"/>
      <scheme val="minor"/>
    </font>
    <font>
      <i/>
      <sz val="12"/>
      <name val="Calibri"/>
      <family val="2"/>
      <scheme val="minor"/>
    </font>
    <font>
      <b/>
      <i/>
      <sz val="10.5"/>
      <color theme="1"/>
      <name val="Calibri"/>
      <family val="2"/>
      <scheme val="minor"/>
    </font>
    <font>
      <b/>
      <sz val="12"/>
      <color theme="0"/>
      <name val="Times New Roman"/>
      <family val="1"/>
    </font>
    <font>
      <sz val="12"/>
      <color theme="0"/>
      <name val="Times New Roman"/>
      <family val="1"/>
    </font>
    <font>
      <b/>
      <sz val="12"/>
      <color theme="1"/>
      <name val="Times New Roman"/>
      <family val="1"/>
    </font>
    <font>
      <sz val="12"/>
      <color theme="1"/>
      <name val="Times New Roman"/>
      <family val="1"/>
    </font>
    <font>
      <b/>
      <sz val="14"/>
      <color theme="0"/>
      <name val="Arial Black"/>
      <family val="2"/>
    </font>
    <font>
      <sz val="12"/>
      <color theme="0"/>
      <name val="Calibri"/>
      <family val="2"/>
      <scheme val="minor"/>
    </font>
    <font>
      <u/>
      <sz val="12"/>
      <color theme="10"/>
      <name val="Calibri"/>
      <family val="2"/>
      <scheme val="minor"/>
    </font>
    <font>
      <sz val="12"/>
      <color theme="1"/>
      <name val="Wingdings"/>
      <charset val="2"/>
    </font>
  </fonts>
  <fills count="23">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00F8F2"/>
        <bgColor indexed="64"/>
      </patternFill>
    </fill>
    <fill>
      <patternFill patternType="solid">
        <fgColor rgb="FFFF99FF"/>
        <bgColor indexed="64"/>
      </patternFill>
    </fill>
    <fill>
      <patternFill patternType="solid">
        <fgColor rgb="FF99FF99"/>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0" tint="-0.499984740745262"/>
        <bgColor indexed="64"/>
      </patternFill>
    </fill>
    <fill>
      <patternFill patternType="solid">
        <fgColor rgb="FF66FF66"/>
        <bgColor indexed="64"/>
      </patternFill>
    </fill>
    <fill>
      <patternFill patternType="solid">
        <fgColor rgb="FFCCFFCC"/>
        <bgColor indexed="64"/>
      </patternFill>
    </fill>
    <fill>
      <patternFill patternType="solid">
        <fgColor rgb="FFFFFF00"/>
        <bgColor indexed="64"/>
      </patternFill>
    </fill>
    <fill>
      <patternFill patternType="solid">
        <fgColor theme="1"/>
        <bgColor indexed="64"/>
      </patternFill>
    </fill>
    <fill>
      <patternFill patternType="solid">
        <fgColor theme="1" tint="0.34998626667073579"/>
        <bgColor indexed="64"/>
      </patternFill>
    </fill>
    <fill>
      <patternFill patternType="solid">
        <fgColor rgb="FF00FFFF"/>
        <bgColor indexed="64"/>
      </patternFill>
    </fill>
    <fill>
      <patternFill patternType="solid">
        <fgColor rgb="FFFCB504"/>
        <bgColor indexed="64"/>
      </patternFill>
    </fill>
    <fill>
      <patternFill patternType="solid">
        <fgColor rgb="FFFFCCFF"/>
        <bgColor indexed="64"/>
      </patternFill>
    </fill>
    <fill>
      <patternFill patternType="solid">
        <fgColor rgb="FFFF00FF"/>
        <bgColor indexed="64"/>
      </patternFill>
    </fill>
    <fill>
      <patternFill patternType="solid">
        <fgColor rgb="FF00F4EE"/>
        <bgColor indexed="64"/>
      </patternFill>
    </fill>
    <fill>
      <patternFill patternType="solid">
        <fgColor rgb="FFAFFFFF"/>
        <bgColor indexed="64"/>
      </patternFill>
    </fill>
  </fills>
  <borders count="1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top style="thin">
        <color auto="1"/>
      </top>
      <bottom style="thin">
        <color theme="0" tint="-0.14996795556505021"/>
      </bottom>
      <diagonal/>
    </border>
    <border>
      <left/>
      <right style="thin">
        <color auto="1"/>
      </right>
      <top style="thin">
        <color auto="1"/>
      </top>
      <bottom style="thin">
        <color theme="0" tint="-0.14996795556505021"/>
      </bottom>
      <diagonal/>
    </border>
    <border>
      <left/>
      <right/>
      <top style="thin">
        <color theme="0" tint="-0.14996795556505021"/>
      </top>
      <bottom style="thin">
        <color theme="0" tint="-0.14996795556505021"/>
      </bottom>
      <diagonal/>
    </border>
    <border>
      <left/>
      <right style="thin">
        <color auto="1"/>
      </right>
      <top style="thin">
        <color theme="0" tint="-0.14996795556505021"/>
      </top>
      <bottom style="thin">
        <color theme="0" tint="-0.14996795556505021"/>
      </bottom>
      <diagonal/>
    </border>
    <border>
      <left style="thin">
        <color auto="1"/>
      </left>
      <right style="thin">
        <color auto="1"/>
      </right>
      <top style="thin">
        <color theme="0" tint="-0.14996795556505021"/>
      </top>
      <bottom style="thin">
        <color theme="0" tint="-0.14996795556505021"/>
      </bottom>
      <diagonal/>
    </border>
    <border>
      <left style="thick">
        <color auto="1"/>
      </left>
      <right style="thick">
        <color auto="1"/>
      </right>
      <top style="thick">
        <color auto="1"/>
      </top>
      <bottom style="thick">
        <color auto="1"/>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style="thin">
        <color auto="1"/>
      </right>
      <top style="medium">
        <color indexed="64"/>
      </top>
      <bottom/>
      <diagonal/>
    </border>
    <border>
      <left style="thin">
        <color indexed="64"/>
      </left>
      <right/>
      <top style="medium">
        <color indexed="64"/>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auto="1"/>
      </top>
      <bottom/>
      <diagonal/>
    </border>
    <border>
      <left/>
      <right style="medium">
        <color auto="1"/>
      </right>
      <top/>
      <bottom/>
      <diagonal/>
    </border>
    <border>
      <left style="thin">
        <color auto="1"/>
      </left>
      <right/>
      <top style="thin">
        <color theme="0" tint="-0.14996795556505021"/>
      </top>
      <bottom style="thin">
        <color theme="0" tint="-0.14996795556505021"/>
      </bottom>
      <diagonal/>
    </border>
    <border>
      <left style="medium">
        <color indexed="64"/>
      </left>
      <right/>
      <top/>
      <bottom style="medium">
        <color indexed="64"/>
      </bottom>
      <diagonal/>
    </border>
    <border>
      <left/>
      <right style="thin">
        <color auto="1"/>
      </right>
      <top/>
      <bottom style="medium">
        <color auto="1"/>
      </bottom>
      <diagonal/>
    </border>
    <border>
      <left style="thin">
        <color indexed="64"/>
      </left>
      <right style="thin">
        <color auto="1"/>
      </right>
      <top/>
      <bottom style="medium">
        <color indexed="64"/>
      </bottom>
      <diagonal/>
    </border>
    <border>
      <left style="thin">
        <color auto="1"/>
      </left>
      <right/>
      <top/>
      <bottom style="medium">
        <color auto="1"/>
      </bottom>
      <diagonal/>
    </border>
    <border>
      <left/>
      <right style="medium">
        <color auto="1"/>
      </right>
      <top/>
      <bottom style="medium">
        <color auto="1"/>
      </bottom>
      <diagonal/>
    </border>
    <border>
      <left/>
      <right style="medium">
        <color auto="1"/>
      </right>
      <top/>
      <bottom style="thin">
        <color auto="1"/>
      </bottom>
      <diagonal/>
    </border>
    <border>
      <left style="medium">
        <color indexed="64"/>
      </left>
      <right/>
      <top/>
      <bottom/>
      <diagonal/>
    </border>
    <border>
      <left style="thin">
        <color auto="1"/>
      </left>
      <right style="thin">
        <color auto="1"/>
      </right>
      <top style="thin">
        <color auto="1"/>
      </top>
      <bottom style="medium">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medium">
        <color indexed="64"/>
      </left>
      <right/>
      <top/>
      <bottom style="thin">
        <color theme="0" tint="-0.14996795556505021"/>
      </bottom>
      <diagonal/>
    </border>
    <border>
      <left style="medium">
        <color indexed="64"/>
      </left>
      <right/>
      <top style="thin">
        <color theme="0" tint="-0.14996795556505021"/>
      </top>
      <bottom style="medium">
        <color auto="1"/>
      </bottom>
      <diagonal/>
    </border>
    <border>
      <left/>
      <right/>
      <top style="thin">
        <color theme="0" tint="-0.14996795556505021"/>
      </top>
      <bottom style="medium">
        <color auto="1"/>
      </bottom>
      <diagonal/>
    </border>
    <border>
      <left/>
      <right style="thin">
        <color auto="1"/>
      </right>
      <top style="thin">
        <color theme="0" tint="-0.14996795556505021"/>
      </top>
      <bottom style="medium">
        <color auto="1"/>
      </bottom>
      <diagonal/>
    </border>
    <border>
      <left style="thin">
        <color theme="0" tint="-0.24994659260841701"/>
      </left>
      <right style="thin">
        <color theme="0" tint="-0.24994659260841701"/>
      </right>
      <top style="thin">
        <color auto="1"/>
      </top>
      <bottom style="thin">
        <color theme="0" tint="-0.24994659260841701"/>
      </bottom>
      <diagonal/>
    </border>
    <border>
      <left style="thin">
        <color theme="0" tint="-0.24994659260841701"/>
      </left>
      <right style="thin">
        <color theme="0" tint="-0.24994659260841701"/>
      </right>
      <top style="thin">
        <color auto="1"/>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style="thin">
        <color theme="0" tint="-0.24994659260841701"/>
      </top>
      <bottom style="thin">
        <color theme="0" tint="-0.24994659260841701"/>
      </bottom>
      <diagonal/>
    </border>
    <border>
      <left/>
      <right style="thin">
        <color rgb="FFFF0000"/>
      </right>
      <top style="thin">
        <color auto="1"/>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auto="1"/>
      </left>
      <right/>
      <top style="thin">
        <color rgb="FFFF0000"/>
      </top>
      <bottom style="thin">
        <color auto="1"/>
      </bottom>
      <diagonal/>
    </border>
    <border>
      <left/>
      <right/>
      <top style="thin">
        <color rgb="FFFF0000"/>
      </top>
      <bottom style="thin">
        <color auto="1"/>
      </bottom>
      <diagonal/>
    </border>
    <border>
      <left/>
      <right style="thin">
        <color auto="1"/>
      </right>
      <top style="thin">
        <color rgb="FFFF0000"/>
      </top>
      <bottom style="thin">
        <color auto="1"/>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thin">
        <color auto="1"/>
      </left>
      <right style="thin">
        <color auto="1"/>
      </right>
      <top style="thick">
        <color auto="1"/>
      </top>
      <bottom/>
      <diagonal/>
    </border>
    <border>
      <left style="thin">
        <color auto="1"/>
      </left>
      <right style="thin">
        <color auto="1"/>
      </right>
      <top style="thick">
        <color auto="1"/>
      </top>
      <bottom style="thin">
        <color auto="1"/>
      </bottom>
      <diagonal/>
    </border>
    <border>
      <left/>
      <right/>
      <top style="thick">
        <color auto="1"/>
      </top>
      <bottom/>
      <diagonal/>
    </border>
    <border>
      <left style="medium">
        <color indexed="64"/>
      </left>
      <right style="medium">
        <color indexed="64"/>
      </right>
      <top style="medium">
        <color indexed="64"/>
      </top>
      <bottom style="thick">
        <color auto="1"/>
      </bottom>
      <diagonal/>
    </border>
    <border>
      <left style="medium">
        <color indexed="64"/>
      </left>
      <right/>
      <top style="thin">
        <color indexed="64"/>
      </top>
      <bottom style="thick">
        <color auto="1"/>
      </bottom>
      <diagonal/>
    </border>
    <border>
      <left/>
      <right/>
      <top style="thin">
        <color auto="1"/>
      </top>
      <bottom style="thick">
        <color auto="1"/>
      </bottom>
      <diagonal/>
    </border>
    <border>
      <left/>
      <right/>
      <top/>
      <bottom style="thick">
        <color auto="1"/>
      </bottom>
      <diagonal/>
    </border>
    <border>
      <left style="thick">
        <color auto="1"/>
      </left>
      <right style="thin">
        <color auto="1"/>
      </right>
      <top/>
      <bottom/>
      <diagonal/>
    </border>
    <border>
      <left style="thin">
        <color auto="1"/>
      </left>
      <right style="thick">
        <color auto="1"/>
      </right>
      <top style="thick">
        <color auto="1"/>
      </top>
      <bottom/>
      <diagonal/>
    </border>
    <border>
      <left style="thick">
        <color auto="1"/>
      </left>
      <right/>
      <top/>
      <bottom style="thin">
        <color auto="1"/>
      </bottom>
      <diagonal/>
    </border>
    <border>
      <left style="thin">
        <color auto="1"/>
      </left>
      <right style="thick">
        <color auto="1"/>
      </right>
      <top/>
      <bottom/>
      <diagonal/>
    </border>
    <border>
      <left style="thick">
        <color auto="1"/>
      </left>
      <right style="thin">
        <color auto="1"/>
      </right>
      <top style="thin">
        <color auto="1"/>
      </top>
      <bottom/>
      <diagonal/>
    </border>
    <border>
      <left style="thick">
        <color auto="1"/>
      </left>
      <right/>
      <top/>
      <bottom/>
      <diagonal/>
    </border>
    <border>
      <left style="thick">
        <color auto="1"/>
      </left>
      <right style="thin">
        <color auto="1"/>
      </right>
      <top style="thick">
        <color auto="1"/>
      </top>
      <bottom/>
      <diagonal/>
    </border>
    <border>
      <left style="thick">
        <color auto="1"/>
      </left>
      <right/>
      <top/>
      <bottom style="thick">
        <color auto="1"/>
      </bottom>
      <diagonal/>
    </border>
    <border>
      <left style="thin">
        <color auto="1"/>
      </left>
      <right style="thick">
        <color auto="1"/>
      </right>
      <top/>
      <bottom style="thick">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style="medium">
        <color auto="1"/>
      </top>
      <bottom style="thin">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thin">
        <color rgb="FFFF0000"/>
      </top>
      <bottom/>
      <diagonal/>
    </border>
    <border>
      <left style="thin">
        <color auto="1"/>
      </left>
      <right/>
      <top style="thin">
        <color rgb="FFFF0000"/>
      </top>
      <bottom/>
      <diagonal/>
    </border>
    <border>
      <left/>
      <right style="thin">
        <color auto="1"/>
      </right>
      <top style="thin">
        <color rgb="FFFF0000"/>
      </top>
      <bottom/>
      <diagonal/>
    </border>
    <border>
      <left style="thin">
        <color auto="1"/>
      </left>
      <right style="thin">
        <color auto="1"/>
      </right>
      <top style="thin">
        <color auto="1"/>
      </top>
      <bottom style="thick">
        <color auto="1"/>
      </bottom>
      <diagonal/>
    </border>
    <border>
      <left style="thin">
        <color theme="0" tint="-0.24994659260841701"/>
      </left>
      <right/>
      <top style="thin">
        <color auto="1"/>
      </top>
      <bottom style="thin">
        <color theme="0" tint="-0.24994659260841701"/>
      </bottom>
      <diagonal/>
    </border>
    <border>
      <left style="thin">
        <color theme="0" tint="-0.24994659260841701"/>
      </left>
      <right/>
      <top style="thin">
        <color theme="0" tint="-0.24994659260841701"/>
      </top>
      <bottom/>
      <diagonal/>
    </border>
    <border>
      <left style="thin">
        <color theme="0" tint="-0.24994659260841701"/>
      </left>
      <right style="thin">
        <color theme="0" tint="-0.24994659260841701"/>
      </right>
      <top style="thin">
        <color theme="0" tint="-0.24994659260841701"/>
      </top>
      <bottom style="thin">
        <color rgb="FFFF0000"/>
      </bottom>
      <diagonal/>
    </border>
    <border>
      <left style="thin">
        <color auto="1"/>
      </left>
      <right style="thin">
        <color theme="0" tint="-0.14996795556505021"/>
      </right>
      <top style="thin">
        <color theme="0" tint="-0.24994659260841701"/>
      </top>
      <bottom style="thin">
        <color theme="0" tint="-0.14996795556505021"/>
      </bottom>
      <diagonal/>
    </border>
    <border>
      <left style="thin">
        <color theme="0" tint="-0.14996795556505021"/>
      </left>
      <right style="thin">
        <color auto="1"/>
      </right>
      <top style="thin">
        <color theme="0" tint="-0.2499465926084170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auto="1"/>
      </bottom>
      <diagonal/>
    </border>
    <border>
      <left style="thick">
        <color auto="1"/>
      </left>
      <right style="thick">
        <color auto="1"/>
      </right>
      <top style="thick">
        <color auto="1"/>
      </top>
      <bottom/>
      <diagonal/>
    </border>
    <border>
      <left/>
      <right style="medium">
        <color auto="1"/>
      </right>
      <top style="medium">
        <color indexed="64"/>
      </top>
      <bottom/>
      <diagonal/>
    </border>
    <border>
      <left style="thin">
        <color auto="1"/>
      </left>
      <right style="medium">
        <color auto="1"/>
      </right>
      <top style="thin">
        <color auto="1"/>
      </top>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indexed="64"/>
      </left>
      <right/>
      <top style="thin">
        <color theme="0" tint="-0.14996795556505021"/>
      </top>
      <bottom style="medium">
        <color indexed="64"/>
      </bottom>
      <diagonal/>
    </border>
  </borders>
  <cellStyleXfs count="2">
    <xf numFmtId="0" fontId="0" fillId="0" borderId="0"/>
    <xf numFmtId="0" fontId="20" fillId="0" borderId="0" applyNumberFormat="0" applyFill="0" applyBorder="0" applyAlignment="0" applyProtection="0"/>
  </cellStyleXfs>
  <cellXfs count="967">
    <xf numFmtId="0" fontId="0" fillId="0" borderId="0" xfId="0"/>
    <xf numFmtId="0" fontId="0" fillId="0" borderId="0" xfId="0" applyAlignment="1">
      <alignment vertical="center"/>
    </xf>
    <xf numFmtId="0" fontId="7" fillId="0" borderId="0" xfId="0" applyFont="1" applyAlignment="1">
      <alignment horizontal="center" vertical="center"/>
    </xf>
    <xf numFmtId="0" fontId="7" fillId="0" borderId="0" xfId="0" applyFont="1" applyAlignment="1">
      <alignment vertical="center"/>
    </xf>
    <xf numFmtId="0" fontId="6" fillId="0" borderId="0" xfId="0" applyFont="1" applyAlignment="1">
      <alignment horizontal="left" vertical="top"/>
    </xf>
    <xf numFmtId="0" fontId="1" fillId="0" borderId="0" xfId="0" applyFont="1"/>
    <xf numFmtId="0" fontId="7" fillId="0" borderId="16" xfId="0" applyFont="1" applyBorder="1" applyAlignment="1" applyProtection="1">
      <alignment vertical="center"/>
      <protection locked="0"/>
    </xf>
    <xf numFmtId="0" fontId="7" fillId="0" borderId="17" xfId="0" applyFont="1" applyBorder="1" applyAlignment="1" applyProtection="1">
      <alignment vertical="center"/>
      <protection locked="0"/>
    </xf>
    <xf numFmtId="0" fontId="0" fillId="0" borderId="0" xfId="0" applyAlignment="1">
      <alignment horizontal="left" vertical="top" wrapText="1"/>
    </xf>
    <xf numFmtId="0" fontId="0" fillId="2" borderId="2" xfId="0" applyFill="1" applyBorder="1" applyAlignment="1">
      <alignment horizontal="left"/>
    </xf>
    <xf numFmtId="0" fontId="0" fillId="2" borderId="3" xfId="0" applyFill="1" applyBorder="1" applyAlignment="1">
      <alignment horizontal="left"/>
    </xf>
    <xf numFmtId="0" fontId="1" fillId="2" borderId="1" xfId="0" applyFont="1" applyFill="1" applyBorder="1"/>
    <xf numFmtId="0" fontId="1" fillId="0" borderId="1" xfId="0" applyFont="1" applyBorder="1" applyAlignment="1">
      <alignment horizontal="left" vertical="top" wrapText="1"/>
    </xf>
    <xf numFmtId="0" fontId="1" fillId="2" borderId="2" xfId="0" applyFont="1" applyFill="1" applyBorder="1"/>
    <xf numFmtId="0" fontId="12" fillId="0" borderId="0" xfId="0" applyFont="1"/>
    <xf numFmtId="0" fontId="13" fillId="0" borderId="0" xfId="0" applyFont="1"/>
    <xf numFmtId="0" fontId="9" fillId="0" borderId="24" xfId="0" applyFont="1" applyBorder="1" applyAlignment="1" applyProtection="1">
      <alignment horizontal="center" vertical="center"/>
      <protection locked="0"/>
    </xf>
    <xf numFmtId="0" fontId="14" fillId="0" borderId="0" xfId="0" applyFont="1" applyAlignment="1">
      <alignment horizontal="left" vertical="top"/>
    </xf>
    <xf numFmtId="0" fontId="14" fillId="0" borderId="0" xfId="0" applyFont="1" applyAlignment="1">
      <alignment vertical="top"/>
    </xf>
    <xf numFmtId="0" fontId="1" fillId="3" borderId="0" xfId="0" applyFont="1" applyFill="1"/>
    <xf numFmtId="164" fontId="1" fillId="0" borderId="0" xfId="0" applyNumberFormat="1" applyFont="1"/>
    <xf numFmtId="2" fontId="1" fillId="0" borderId="0" xfId="0" applyNumberFormat="1" applyFont="1"/>
    <xf numFmtId="0" fontId="1" fillId="3" borderId="3" xfId="0" applyFont="1" applyFill="1" applyBorder="1" applyAlignment="1">
      <alignment horizontal="right"/>
    </xf>
    <xf numFmtId="164" fontId="1" fillId="3" borderId="3" xfId="0" applyNumberFormat="1" applyFont="1" applyFill="1" applyBorder="1" applyAlignment="1">
      <alignment horizontal="center"/>
    </xf>
    <xf numFmtId="0" fontId="1" fillId="2" borderId="5" xfId="0" applyFont="1" applyFill="1" applyBorder="1"/>
    <xf numFmtId="0" fontId="1" fillId="2" borderId="6" xfId="0" applyFont="1" applyFill="1" applyBorder="1"/>
    <xf numFmtId="0" fontId="1" fillId="2" borderId="7" xfId="0" applyFont="1" applyFill="1" applyBorder="1"/>
    <xf numFmtId="0" fontId="1" fillId="2" borderId="10" xfId="0" applyFont="1" applyFill="1" applyBorder="1"/>
    <xf numFmtId="0" fontId="1" fillId="2" borderId="11" xfId="0" applyFont="1" applyFill="1" applyBorder="1"/>
    <xf numFmtId="0" fontId="1" fillId="2" borderId="12" xfId="0" applyFont="1" applyFill="1" applyBorder="1"/>
    <xf numFmtId="0" fontId="0" fillId="3" borderId="0" xfId="0" applyFill="1"/>
    <xf numFmtId="0" fontId="1" fillId="0" borderId="0" xfId="0" applyFont="1" applyAlignment="1">
      <alignment vertical="top" wrapText="1"/>
    </xf>
    <xf numFmtId="0" fontId="0" fillId="3" borderId="0" xfId="0" applyFill="1" applyAlignment="1">
      <alignment vertical="top"/>
    </xf>
    <xf numFmtId="0" fontId="11" fillId="0" borderId="0" xfId="0" applyFont="1"/>
    <xf numFmtId="0" fontId="0" fillId="0" borderId="0" xfId="0" applyAlignment="1">
      <alignment horizontal="center" vertical="center"/>
    </xf>
    <xf numFmtId="0" fontId="0" fillId="2" borderId="31" xfId="0" applyFill="1" applyBorder="1" applyAlignment="1">
      <alignment horizontal="right"/>
    </xf>
    <xf numFmtId="2" fontId="0" fillId="2" borderId="31" xfId="0" applyNumberFormat="1" applyFill="1" applyBorder="1" applyAlignment="1">
      <alignment horizontal="center"/>
    </xf>
    <xf numFmtId="0" fontId="0" fillId="2" borderId="31" xfId="0" applyFill="1" applyBorder="1" applyAlignment="1">
      <alignment horizontal="center"/>
    </xf>
    <xf numFmtId="0" fontId="0" fillId="2" borderId="28" xfId="0" applyFill="1" applyBorder="1" applyAlignment="1">
      <alignment horizontal="center"/>
    </xf>
    <xf numFmtId="2" fontId="0" fillId="2" borderId="28" xfId="0" applyNumberFormat="1" applyFill="1" applyBorder="1" applyAlignment="1">
      <alignment horizontal="center"/>
    </xf>
    <xf numFmtId="2" fontId="0" fillId="2" borderId="29" xfId="0" applyNumberFormat="1" applyFill="1" applyBorder="1" applyAlignment="1">
      <alignment horizontal="center"/>
    </xf>
    <xf numFmtId="0" fontId="0" fillId="4" borderId="5" xfId="0" applyFill="1" applyBorder="1"/>
    <xf numFmtId="0" fontId="0" fillId="4" borderId="6" xfId="0" applyFill="1" applyBorder="1"/>
    <xf numFmtId="0" fontId="0" fillId="4" borderId="0" xfId="0" applyFill="1"/>
    <xf numFmtId="0" fontId="0" fillId="2" borderId="13" xfId="0" applyFill="1" applyBorder="1"/>
    <xf numFmtId="0" fontId="0" fillId="2" borderId="0" xfId="0" applyFill="1"/>
    <xf numFmtId="0" fontId="0" fillId="2" borderId="14" xfId="0" applyFill="1" applyBorder="1"/>
    <xf numFmtId="0" fontId="4" fillId="4" borderId="0" xfId="0" applyFont="1" applyFill="1" applyAlignment="1">
      <alignment horizontal="right"/>
    </xf>
    <xf numFmtId="0" fontId="0" fillId="9" borderId="10" xfId="0" applyFill="1" applyBorder="1"/>
    <xf numFmtId="0" fontId="0" fillId="9" borderId="11" xfId="0" applyFill="1" applyBorder="1"/>
    <xf numFmtId="0" fontId="1" fillId="0" borderId="0" xfId="0" applyFont="1" applyAlignment="1">
      <alignment horizontal="center" vertical="top" wrapText="1"/>
    </xf>
    <xf numFmtId="0" fontId="1" fillId="0" borderId="0" xfId="0" applyFont="1" applyAlignment="1">
      <alignment horizontal="left" vertical="top" wrapText="1"/>
    </xf>
    <xf numFmtId="2" fontId="0" fillId="0" borderId="1" xfId="0" applyNumberFormat="1" applyBorder="1" applyAlignment="1" applyProtection="1">
      <alignment horizontal="center" vertical="center"/>
      <protection locked="0"/>
    </xf>
    <xf numFmtId="0" fontId="0" fillId="0" borderId="0" xfId="0" applyAlignment="1">
      <alignment horizontal="left" vertical="top"/>
    </xf>
    <xf numFmtId="0" fontId="4" fillId="0" borderId="0" xfId="0" applyFont="1" applyAlignment="1">
      <alignment horizontal="left" vertical="top"/>
    </xf>
    <xf numFmtId="0" fontId="0" fillId="3" borderId="1" xfId="0" applyFill="1" applyBorder="1" applyAlignment="1" applyProtection="1">
      <alignment horizontal="center" vertical="center"/>
      <protection locked="0"/>
    </xf>
    <xf numFmtId="0" fontId="4" fillId="5" borderId="1" xfId="0" applyFont="1" applyFill="1" applyBorder="1" applyAlignment="1">
      <alignment horizontal="center" vertical="center" wrapText="1"/>
    </xf>
    <xf numFmtId="0" fontId="4" fillId="0" borderId="0" xfId="0" applyFont="1" applyAlignment="1">
      <alignment horizontal="center" vertical="center" wrapText="1"/>
    </xf>
    <xf numFmtId="0" fontId="0" fillId="0" borderId="0" xfId="0" applyAlignment="1">
      <alignment horizontal="center"/>
    </xf>
    <xf numFmtId="2" fontId="0" fillId="3" borderId="1" xfId="0" applyNumberFormat="1" applyFill="1" applyBorder="1" applyAlignment="1" applyProtection="1">
      <alignment horizontal="center" vertical="center"/>
      <protection locked="0"/>
    </xf>
    <xf numFmtId="2" fontId="0" fillId="3" borderId="1" xfId="0" applyNumberFormat="1" applyFill="1" applyBorder="1" applyAlignment="1" applyProtection="1">
      <alignment horizontal="center"/>
      <protection locked="0"/>
    </xf>
    <xf numFmtId="44" fontId="0" fillId="3" borderId="1" xfId="0" applyNumberFormat="1" applyFill="1" applyBorder="1" applyAlignment="1" applyProtection="1">
      <alignment horizontal="center" vertical="center"/>
      <protection locked="0"/>
    </xf>
    <xf numFmtId="0" fontId="4" fillId="5" borderId="9" xfId="0" applyFont="1" applyFill="1" applyBorder="1" applyAlignment="1">
      <alignment horizontal="center" vertical="center" wrapText="1"/>
    </xf>
    <xf numFmtId="0" fontId="4" fillId="5" borderId="8" xfId="0" applyFont="1" applyFill="1" applyBorder="1" applyAlignment="1">
      <alignment horizontal="center" vertical="center" wrapText="1"/>
    </xf>
    <xf numFmtId="0" fontId="4" fillId="4" borderId="0" xfId="0" applyFont="1" applyFill="1" applyAlignment="1">
      <alignment horizontal="center" vertical="center" wrapText="1"/>
    </xf>
    <xf numFmtId="2" fontId="0" fillId="4" borderId="0" xfId="0" applyNumberFormat="1" applyFill="1" applyAlignment="1">
      <alignment horizontal="center"/>
    </xf>
    <xf numFmtId="0" fontId="0" fillId="4" borderId="0" xfId="0" applyFill="1" applyAlignment="1">
      <alignment horizontal="center" vertical="center"/>
    </xf>
    <xf numFmtId="0" fontId="6" fillId="4" borderId="0" xfId="0" applyFont="1" applyFill="1" applyAlignment="1">
      <alignment horizontal="center" vertical="center"/>
    </xf>
    <xf numFmtId="0" fontId="6" fillId="4" borderId="6" xfId="0" applyFont="1" applyFill="1" applyBorder="1" applyAlignment="1">
      <alignment horizontal="center" vertical="center"/>
    </xf>
    <xf numFmtId="2" fontId="0" fillId="4" borderId="6" xfId="0" applyNumberFormat="1" applyFill="1" applyBorder="1" applyAlignment="1">
      <alignment horizontal="center"/>
    </xf>
    <xf numFmtId="0" fontId="0" fillId="4" borderId="6" xfId="0" applyFill="1" applyBorder="1" applyAlignment="1">
      <alignment horizontal="center" vertical="center"/>
    </xf>
    <xf numFmtId="0" fontId="0" fillId="4" borderId="26" xfId="0" applyFill="1" applyBorder="1" applyAlignment="1">
      <alignment horizontal="center" vertical="center"/>
    </xf>
    <xf numFmtId="44" fontId="0" fillId="4" borderId="3" xfId="0" applyNumberFormat="1" applyFill="1" applyBorder="1" applyAlignment="1">
      <alignment horizontal="center"/>
    </xf>
    <xf numFmtId="0" fontId="0" fillId="4" borderId="3" xfId="0" applyFill="1" applyBorder="1" applyAlignment="1">
      <alignment horizontal="center" vertical="center"/>
    </xf>
    <xf numFmtId="0" fontId="6" fillId="4" borderId="11" xfId="0" applyFont="1" applyFill="1" applyBorder="1" applyAlignment="1">
      <alignment horizontal="center" vertical="center"/>
    </xf>
    <xf numFmtId="44" fontId="0" fillId="4" borderId="0" xfId="0" applyNumberFormat="1" applyFill="1" applyAlignment="1">
      <alignment horizontal="center"/>
    </xf>
    <xf numFmtId="2" fontId="0" fillId="4" borderId="11" xfId="0" applyNumberFormat="1" applyFill="1" applyBorder="1" applyAlignment="1">
      <alignment horizontal="center"/>
    </xf>
    <xf numFmtId="0" fontId="0" fillId="4" borderId="11" xfId="0" applyFill="1" applyBorder="1" applyAlignment="1">
      <alignment horizontal="center" vertical="center"/>
    </xf>
    <xf numFmtId="0" fontId="6" fillId="4" borderId="26" xfId="0" applyFont="1" applyFill="1" applyBorder="1" applyAlignment="1">
      <alignment horizontal="center" vertical="center"/>
    </xf>
    <xf numFmtId="0" fontId="4" fillId="5" borderId="15" xfId="0" applyFont="1" applyFill="1" applyBorder="1" applyAlignment="1">
      <alignment horizontal="center" vertical="center" wrapText="1"/>
    </xf>
    <xf numFmtId="0" fontId="6" fillId="5" borderId="9" xfId="0" applyFont="1" applyFill="1" applyBorder="1" applyAlignment="1">
      <alignment horizontal="center" vertical="center"/>
    </xf>
    <xf numFmtId="0" fontId="4" fillId="5" borderId="10" xfId="0" applyFont="1" applyFill="1" applyBorder="1" applyAlignment="1">
      <alignment horizontal="center" vertical="center" wrapText="1"/>
    </xf>
    <xf numFmtId="0" fontId="6" fillId="5" borderId="1" xfId="0" applyFont="1" applyFill="1" applyBorder="1" applyAlignment="1">
      <alignment horizontal="center" vertical="center"/>
    </xf>
    <xf numFmtId="0" fontId="4" fillId="5" borderId="14"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25" fillId="0" borderId="0" xfId="0" applyFont="1" applyAlignment="1">
      <alignment horizontal="left" vertical="center"/>
    </xf>
    <xf numFmtId="0" fontId="4" fillId="5" borderId="72" xfId="0" applyFont="1" applyFill="1" applyBorder="1" applyAlignment="1">
      <alignment horizontal="center" vertical="center" wrapText="1"/>
    </xf>
    <xf numFmtId="0" fontId="6" fillId="5" borderId="73" xfId="0" applyFont="1" applyFill="1" applyBorder="1" applyAlignment="1">
      <alignment horizontal="center" vertical="center"/>
    </xf>
    <xf numFmtId="0" fontId="4" fillId="5" borderId="73" xfId="0" applyFont="1" applyFill="1" applyBorder="1" applyAlignment="1">
      <alignment horizontal="center" vertical="center" wrapText="1"/>
    </xf>
    <xf numFmtId="0" fontId="4" fillId="4" borderId="74" xfId="0" applyFont="1" applyFill="1" applyBorder="1" applyAlignment="1">
      <alignment horizontal="center" vertical="center" wrapText="1"/>
    </xf>
    <xf numFmtId="0" fontId="6" fillId="4" borderId="74" xfId="0" applyFont="1" applyFill="1" applyBorder="1" applyAlignment="1">
      <alignment horizontal="center" vertical="center"/>
    </xf>
    <xf numFmtId="0" fontId="0" fillId="4" borderId="76" xfId="0" applyFill="1" applyBorder="1" applyAlignment="1">
      <alignment horizontal="center" vertical="center"/>
    </xf>
    <xf numFmtId="44" fontId="0" fillId="4" borderId="77" xfId="0" applyNumberFormat="1" applyFill="1" applyBorder="1" applyAlignment="1">
      <alignment horizontal="center"/>
    </xf>
    <xf numFmtId="0" fontId="0" fillId="4" borderId="77" xfId="0" applyFill="1" applyBorder="1" applyAlignment="1">
      <alignment horizontal="center" vertical="center"/>
    </xf>
    <xf numFmtId="0" fontId="0" fillId="4" borderId="78" xfId="0" applyFill="1" applyBorder="1" applyAlignment="1">
      <alignment horizontal="center" vertical="center"/>
    </xf>
    <xf numFmtId="2" fontId="0" fillId="4" borderId="78" xfId="0" applyNumberFormat="1" applyFill="1" applyBorder="1" applyAlignment="1">
      <alignment horizontal="center"/>
    </xf>
    <xf numFmtId="0" fontId="6" fillId="4" borderId="78" xfId="0" applyFont="1" applyFill="1" applyBorder="1" applyAlignment="1">
      <alignment horizontal="center" vertical="center"/>
    </xf>
    <xf numFmtId="2" fontId="0" fillId="0" borderId="16" xfId="0" applyNumberFormat="1" applyBorder="1" applyAlignment="1" applyProtection="1">
      <alignment horizontal="center"/>
      <protection locked="0"/>
    </xf>
    <xf numFmtId="2" fontId="0" fillId="0" borderId="70" xfId="0" applyNumberFormat="1" applyBorder="1" applyAlignment="1" applyProtection="1">
      <alignment horizontal="center"/>
      <protection locked="0"/>
    </xf>
    <xf numFmtId="44" fontId="0" fillId="0" borderId="16" xfId="0" applyNumberFormat="1" applyBorder="1" applyAlignment="1" applyProtection="1">
      <alignment horizontal="center"/>
      <protection locked="0"/>
    </xf>
    <xf numFmtId="2" fontId="0" fillId="0" borderId="75" xfId="0" applyNumberFormat="1" applyBorder="1" applyAlignment="1" applyProtection="1">
      <alignment horizontal="center"/>
      <protection locked="0"/>
    </xf>
    <xf numFmtId="0" fontId="26" fillId="11" borderId="79" xfId="0" applyFont="1" applyFill="1" applyBorder="1" applyAlignment="1">
      <alignment horizontal="center" vertical="center" wrapText="1"/>
    </xf>
    <xf numFmtId="0" fontId="27" fillId="11" borderId="81" xfId="0" applyFont="1" applyFill="1" applyBorder="1" applyAlignment="1">
      <alignment horizontal="center" vertical="center"/>
    </xf>
    <xf numFmtId="0" fontId="26" fillId="11" borderId="83" xfId="0" applyFont="1" applyFill="1" applyBorder="1" applyAlignment="1">
      <alignment horizontal="center" vertical="center" wrapText="1"/>
    </xf>
    <xf numFmtId="0" fontId="27" fillId="11" borderId="84" xfId="0" applyFont="1" applyFill="1" applyBorder="1" applyAlignment="1">
      <alignment horizontal="center" vertical="center"/>
    </xf>
    <xf numFmtId="0" fontId="28" fillId="11" borderId="79" xfId="0" applyFont="1" applyFill="1" applyBorder="1" applyAlignment="1">
      <alignment horizontal="center" vertical="center" wrapText="1"/>
    </xf>
    <xf numFmtId="0" fontId="29" fillId="11" borderId="81" xfId="0" applyFont="1" applyFill="1" applyBorder="1" applyAlignment="1">
      <alignment horizontal="center" vertical="center"/>
    </xf>
    <xf numFmtId="0" fontId="28" fillId="11" borderId="83" xfId="0" applyFont="1" applyFill="1" applyBorder="1" applyAlignment="1">
      <alignment horizontal="center" vertical="center" wrapText="1"/>
    </xf>
    <xf numFmtId="0" fontId="25" fillId="11" borderId="81" xfId="0" applyFont="1" applyFill="1" applyBorder="1" applyAlignment="1">
      <alignment horizontal="center" vertical="center"/>
    </xf>
    <xf numFmtId="0" fontId="25" fillId="11" borderId="86" xfId="0" applyFont="1" applyFill="1" applyBorder="1" applyAlignment="1">
      <alignment horizontal="center" vertical="center"/>
    </xf>
    <xf numFmtId="0" fontId="31" fillId="11" borderId="85" xfId="0" applyFont="1" applyFill="1" applyBorder="1" applyAlignment="1">
      <alignment horizontal="center" vertical="center" wrapText="1"/>
    </xf>
    <xf numFmtId="0" fontId="32" fillId="11" borderId="81" xfId="0" applyFont="1" applyFill="1" applyBorder="1" applyAlignment="1">
      <alignment horizontal="center" vertical="center"/>
    </xf>
    <xf numFmtId="0" fontId="31" fillId="11" borderId="83" xfId="0" applyFont="1" applyFill="1" applyBorder="1" applyAlignment="1">
      <alignment horizontal="center" vertical="center" wrapText="1"/>
    </xf>
    <xf numFmtId="0" fontId="6" fillId="0" borderId="0" xfId="0" applyFont="1" applyAlignment="1">
      <alignment horizontal="center" vertical="center"/>
    </xf>
    <xf numFmtId="0" fontId="2" fillId="0" borderId="0" xfId="0" applyFont="1" applyAlignment="1">
      <alignment horizontal="center" vertical="center"/>
    </xf>
    <xf numFmtId="0" fontId="4" fillId="0" borderId="0" xfId="0" applyFont="1" applyAlignment="1">
      <alignment horizontal="center" vertical="top" wrapText="1"/>
    </xf>
    <xf numFmtId="0" fontId="36" fillId="0" borderId="0" xfId="0" applyFont="1" applyAlignment="1">
      <alignment horizontal="center" vertical="center"/>
    </xf>
    <xf numFmtId="44" fontId="0" fillId="3" borderId="4" xfId="0" applyNumberFormat="1" applyFill="1" applyBorder="1" applyAlignment="1" applyProtection="1">
      <alignment horizontal="center" vertical="center"/>
      <protection locked="0"/>
    </xf>
    <xf numFmtId="0" fontId="11" fillId="15" borderId="0" xfId="0" applyFont="1" applyFill="1" applyAlignment="1">
      <alignment horizontal="center"/>
    </xf>
    <xf numFmtId="0" fontId="11" fillId="15" borderId="0" xfId="0" applyFont="1" applyFill="1" applyAlignment="1">
      <alignment horizontal="center" vertical="center"/>
    </xf>
    <xf numFmtId="0" fontId="23" fillId="11" borderId="1" xfId="0" applyFont="1" applyFill="1" applyBorder="1" applyAlignment="1">
      <alignment horizontal="center" vertical="center" wrapText="1"/>
    </xf>
    <xf numFmtId="0" fontId="21" fillId="11" borderId="1" xfId="0" applyFont="1" applyFill="1" applyBorder="1" applyAlignment="1">
      <alignment horizontal="center" vertical="center" wrapText="1"/>
    </xf>
    <xf numFmtId="8" fontId="21" fillId="11" borderId="1" xfId="0" applyNumberFormat="1" applyFont="1" applyFill="1" applyBorder="1" applyAlignment="1">
      <alignment horizontal="center" vertical="center" wrapText="1"/>
    </xf>
    <xf numFmtId="0" fontId="24" fillId="12" borderId="1" xfId="0" applyFont="1" applyFill="1" applyBorder="1" applyAlignment="1">
      <alignment horizontal="center" vertical="center" wrapText="1"/>
    </xf>
    <xf numFmtId="0" fontId="0" fillId="5" borderId="1" xfId="0" applyFill="1" applyBorder="1" applyAlignment="1">
      <alignment horizontal="center" vertical="center" wrapText="1"/>
    </xf>
    <xf numFmtId="0" fontId="4" fillId="12" borderId="1" xfId="0" applyFont="1" applyFill="1" applyBorder="1" applyAlignment="1">
      <alignment horizontal="center" vertical="center" wrapText="1"/>
    </xf>
    <xf numFmtId="0" fontId="0" fillId="2" borderId="54" xfId="0" applyFill="1" applyBorder="1" applyAlignment="1">
      <alignment horizontal="center"/>
    </xf>
    <xf numFmtId="0" fontId="0" fillId="2" borderId="54" xfId="0" applyFill="1" applyBorder="1" applyAlignment="1">
      <alignment horizontal="center" vertical="center"/>
    </xf>
    <xf numFmtId="44" fontId="0" fillId="2" borderId="54" xfId="0" applyNumberFormat="1" applyFill="1" applyBorder="1" applyAlignment="1">
      <alignment horizontal="center" vertical="center"/>
    </xf>
    <xf numFmtId="2" fontId="0" fillId="2" borderId="55" xfId="0" applyNumberFormat="1" applyFill="1" applyBorder="1" applyAlignment="1">
      <alignment horizontal="center" vertical="center"/>
    </xf>
    <xf numFmtId="44" fontId="0" fillId="2" borderId="54" xfId="0" applyNumberFormat="1" applyFill="1" applyBorder="1" applyAlignment="1">
      <alignment horizontal="center"/>
    </xf>
    <xf numFmtId="2" fontId="0" fillId="2" borderId="55" xfId="0" applyNumberFormat="1" applyFill="1" applyBorder="1" applyAlignment="1">
      <alignment horizontal="center"/>
    </xf>
    <xf numFmtId="2" fontId="0" fillId="2" borderId="54" xfId="0" applyNumberFormat="1" applyFill="1" applyBorder="1" applyAlignment="1">
      <alignment horizontal="center"/>
    </xf>
    <xf numFmtId="9" fontId="0" fillId="2" borderId="54" xfId="0" applyNumberFormat="1" applyFill="1" applyBorder="1" applyAlignment="1">
      <alignment horizontal="center"/>
    </xf>
    <xf numFmtId="0" fontId="0" fillId="2" borderId="56" xfId="0" applyFill="1" applyBorder="1" applyAlignment="1">
      <alignment horizontal="center"/>
    </xf>
    <xf numFmtId="0" fontId="0" fillId="2" borderId="56" xfId="0" applyFill="1" applyBorder="1" applyAlignment="1">
      <alignment horizontal="center" vertical="center"/>
    </xf>
    <xf numFmtId="44" fontId="0" fillId="2" borderId="56" xfId="0" applyNumberFormat="1" applyFill="1" applyBorder="1" applyAlignment="1">
      <alignment horizontal="center" vertical="center"/>
    </xf>
    <xf numFmtId="0" fontId="0" fillId="2" borderId="57" xfId="0" applyFill="1" applyBorder="1" applyAlignment="1">
      <alignment horizontal="center" vertical="center"/>
    </xf>
    <xf numFmtId="0" fontId="0" fillId="2" borderId="58" xfId="0" applyFill="1" applyBorder="1" applyAlignment="1">
      <alignment horizontal="center" vertical="center"/>
    </xf>
    <xf numFmtId="8" fontId="0" fillId="2" borderId="57" xfId="0" applyNumberFormat="1" applyFill="1" applyBorder="1" applyAlignment="1">
      <alignment horizontal="center" vertical="center"/>
    </xf>
    <xf numFmtId="44" fontId="0" fillId="2" borderId="56" xfId="0" applyNumberFormat="1" applyFill="1" applyBorder="1" applyAlignment="1">
      <alignment horizontal="center"/>
    </xf>
    <xf numFmtId="0" fontId="0" fillId="11" borderId="56" xfId="0" applyFill="1" applyBorder="1" applyAlignment="1">
      <alignment horizontal="center" vertical="center"/>
    </xf>
    <xf numFmtId="44" fontId="0" fillId="13" borderId="56" xfId="0" applyNumberFormat="1" applyFill="1" applyBorder="1" applyAlignment="1">
      <alignment horizontal="center"/>
    </xf>
    <xf numFmtId="0" fontId="0" fillId="0" borderId="58" xfId="0" applyBorder="1" applyAlignment="1">
      <alignment horizontal="center"/>
    </xf>
    <xf numFmtId="0" fontId="0" fillId="0" borderId="56" xfId="0" applyBorder="1" applyAlignment="1">
      <alignment horizontal="center"/>
    </xf>
    <xf numFmtId="2" fontId="0" fillId="2" borderId="56" xfId="0" applyNumberFormat="1" applyFill="1" applyBorder="1" applyAlignment="1">
      <alignment horizontal="center"/>
    </xf>
    <xf numFmtId="9" fontId="0" fillId="13" borderId="56" xfId="0" applyNumberFormat="1" applyFill="1" applyBorder="1" applyAlignment="1">
      <alignment horizontal="center"/>
    </xf>
    <xf numFmtId="0" fontId="0" fillId="2" borderId="59" xfId="0" applyFill="1" applyBorder="1" applyAlignment="1">
      <alignment horizontal="center"/>
    </xf>
    <xf numFmtId="8" fontId="0" fillId="11" borderId="56" xfId="0" applyNumberFormat="1" applyFill="1" applyBorder="1" applyAlignment="1">
      <alignment horizontal="center" vertical="center"/>
    </xf>
    <xf numFmtId="8" fontId="0" fillId="11" borderId="56" xfId="0" applyNumberFormat="1" applyFill="1" applyBorder="1" applyAlignment="1">
      <alignment horizontal="center"/>
    </xf>
    <xf numFmtId="0" fontId="0" fillId="2" borderId="61" xfId="0" applyFill="1" applyBorder="1" applyAlignment="1">
      <alignment horizontal="center" vertical="center"/>
    </xf>
    <xf numFmtId="0" fontId="0" fillId="2" borderId="62" xfId="0" applyFill="1" applyBorder="1" applyAlignment="1">
      <alignment horizontal="center" vertical="center"/>
    </xf>
    <xf numFmtId="0" fontId="0" fillId="2" borderId="59" xfId="0" applyFill="1" applyBorder="1" applyAlignment="1">
      <alignment horizontal="center" vertical="center"/>
    </xf>
    <xf numFmtId="44" fontId="0" fillId="2" borderId="61" xfId="0" applyNumberFormat="1" applyFill="1" applyBorder="1" applyAlignment="1">
      <alignment horizontal="center"/>
    </xf>
    <xf numFmtId="0" fontId="0" fillId="2" borderId="61" xfId="0" applyFill="1" applyBorder="1" applyAlignment="1">
      <alignment horizontal="center"/>
    </xf>
    <xf numFmtId="0" fontId="22" fillId="0" borderId="1" xfId="0" applyFont="1" applyBorder="1" applyAlignment="1">
      <alignment horizontal="center" vertical="center" wrapText="1"/>
    </xf>
    <xf numFmtId="0" fontId="0" fillId="2" borderId="5" xfId="0" applyFill="1" applyBorder="1" applyAlignment="1">
      <alignment horizontal="center"/>
    </xf>
    <xf numFmtId="0" fontId="0" fillId="2" borderId="6" xfId="0" applyFill="1" applyBorder="1" applyAlignment="1">
      <alignment horizontal="center"/>
    </xf>
    <xf numFmtId="0" fontId="0" fillId="2" borderId="6" xfId="0" applyFill="1" applyBorder="1" applyAlignment="1">
      <alignment horizontal="center" vertical="center"/>
    </xf>
    <xf numFmtId="0" fontId="0" fillId="2" borderId="63" xfId="0" applyFill="1" applyBorder="1" applyAlignment="1">
      <alignment horizontal="center" vertical="center"/>
    </xf>
    <xf numFmtId="0" fontId="0" fillId="2" borderId="10" xfId="0" applyFill="1" applyBorder="1" applyAlignment="1">
      <alignment horizontal="center"/>
    </xf>
    <xf numFmtId="0" fontId="0" fillId="2" borderId="11" xfId="0" applyFill="1" applyBorder="1" applyAlignment="1">
      <alignment horizontal="center"/>
    </xf>
    <xf numFmtId="0" fontId="0" fillId="2" borderId="11" xfId="0" applyFill="1" applyBorder="1" applyAlignment="1">
      <alignment horizontal="center" vertical="center"/>
    </xf>
    <xf numFmtId="0" fontId="0" fillId="2" borderId="12" xfId="0" applyFill="1" applyBorder="1" applyAlignment="1">
      <alignment horizontal="center" vertical="center"/>
    </xf>
    <xf numFmtId="0" fontId="23" fillId="11" borderId="4" xfId="0" applyFont="1" applyFill="1" applyBorder="1" applyAlignment="1">
      <alignment horizontal="center" vertical="center" wrapText="1"/>
    </xf>
    <xf numFmtId="44" fontId="0" fillId="2" borderId="3" xfId="0" applyNumberFormat="1" applyFill="1" applyBorder="1" applyAlignment="1">
      <alignment horizontal="center"/>
    </xf>
    <xf numFmtId="0" fontId="0" fillId="2" borderId="0" xfId="0" applyFill="1" applyAlignment="1">
      <alignment horizontal="center"/>
    </xf>
    <xf numFmtId="2" fontId="0" fillId="2" borderId="59" xfId="0" applyNumberFormat="1" applyFill="1" applyBorder="1" applyAlignment="1">
      <alignment horizontal="center" vertical="center"/>
    </xf>
    <xf numFmtId="0" fontId="0" fillId="2" borderId="60" xfId="0" applyFill="1" applyBorder="1" applyAlignment="1">
      <alignment horizontal="center" vertical="center"/>
    </xf>
    <xf numFmtId="0" fontId="22" fillId="2" borderId="5" xfId="0" applyFont="1" applyFill="1" applyBorder="1" applyAlignment="1">
      <alignment horizontal="center" vertical="center" wrapText="1"/>
    </xf>
    <xf numFmtId="0" fontId="0" fillId="2" borderId="0" xfId="0" applyFill="1" applyAlignment="1">
      <alignment horizontal="center" vertical="center"/>
    </xf>
    <xf numFmtId="0" fontId="0" fillId="3" borderId="1" xfId="0" applyFill="1" applyBorder="1" applyAlignment="1" applyProtection="1">
      <alignment horizontal="center" vertical="top"/>
      <protection locked="0"/>
    </xf>
    <xf numFmtId="0" fontId="37" fillId="15" borderId="0" xfId="0" applyFont="1" applyFill="1" applyAlignment="1">
      <alignment horizontal="left" vertical="top"/>
    </xf>
    <xf numFmtId="0" fontId="0" fillId="2" borderId="0" xfId="0" applyFill="1" applyAlignment="1">
      <alignment horizontal="left"/>
    </xf>
    <xf numFmtId="0" fontId="0" fillId="2" borderId="8" xfId="0" applyFill="1" applyBorder="1" applyAlignment="1">
      <alignment horizontal="center"/>
    </xf>
    <xf numFmtId="0" fontId="0" fillId="2" borderId="7" xfId="0" applyFill="1" applyBorder="1" applyAlignment="1">
      <alignment horizontal="center"/>
    </xf>
    <xf numFmtId="2" fontId="0" fillId="2" borderId="5" xfId="0" applyNumberFormat="1" applyFill="1" applyBorder="1" applyAlignment="1">
      <alignment horizontal="center"/>
    </xf>
    <xf numFmtId="2" fontId="0" fillId="2" borderId="0" xfId="0" applyNumberFormat="1" applyFill="1" applyAlignment="1">
      <alignment horizontal="center"/>
    </xf>
    <xf numFmtId="10" fontId="0" fillId="0" borderId="1" xfId="0" applyNumberFormat="1" applyBorder="1" applyAlignment="1" applyProtection="1">
      <alignment horizontal="center" vertical="center"/>
      <protection locked="0"/>
    </xf>
    <xf numFmtId="44" fontId="0" fillId="2" borderId="1" xfId="0" applyNumberFormat="1" applyFill="1" applyBorder="1" applyAlignment="1">
      <alignment horizontal="center"/>
    </xf>
    <xf numFmtId="39" fontId="0" fillId="2" borderId="1" xfId="0" applyNumberFormat="1" applyFill="1" applyBorder="1" applyAlignment="1">
      <alignment horizontal="center"/>
    </xf>
    <xf numFmtId="2" fontId="0" fillId="2" borderId="1" xfId="0" applyNumberFormat="1" applyFill="1" applyBorder="1" applyAlignment="1">
      <alignment horizontal="center"/>
    </xf>
    <xf numFmtId="2" fontId="0" fillId="2" borderId="100" xfId="0" applyNumberFormat="1" applyFill="1" applyBorder="1" applyAlignment="1">
      <alignment horizontal="center"/>
    </xf>
    <xf numFmtId="39" fontId="0" fillId="2" borderId="100" xfId="0" applyNumberFormat="1" applyFill="1" applyBorder="1" applyAlignment="1">
      <alignment horizontal="center"/>
    </xf>
    <xf numFmtId="44" fontId="0" fillId="2" borderId="101" xfId="0" applyNumberFormat="1" applyFill="1" applyBorder="1" applyAlignment="1">
      <alignment horizontal="center"/>
    </xf>
    <xf numFmtId="44" fontId="0" fillId="2" borderId="57" xfId="0" applyNumberFormat="1" applyFill="1" applyBorder="1" applyAlignment="1">
      <alignment horizontal="center"/>
    </xf>
    <xf numFmtId="44" fontId="0" fillId="2" borderId="102" xfId="0" applyNumberFormat="1" applyFill="1" applyBorder="1" applyAlignment="1">
      <alignment horizontal="center"/>
    </xf>
    <xf numFmtId="2" fontId="0" fillId="2" borderId="103" xfId="0" applyNumberFormat="1" applyFill="1" applyBorder="1" applyAlignment="1">
      <alignment horizontal="center"/>
    </xf>
    <xf numFmtId="44" fontId="0" fillId="2" borderId="6" xfId="0" applyNumberFormat="1" applyFill="1" applyBorder="1" applyAlignment="1">
      <alignment horizontal="center"/>
    </xf>
    <xf numFmtId="164" fontId="0" fillId="2" borderId="57" xfId="0" applyNumberFormat="1" applyFill="1" applyBorder="1" applyAlignment="1">
      <alignment horizontal="center"/>
    </xf>
    <xf numFmtId="2" fontId="0" fillId="2" borderId="57" xfId="0" applyNumberFormat="1" applyFill="1" applyBorder="1" applyAlignment="1">
      <alignment horizontal="center"/>
    </xf>
    <xf numFmtId="0" fontId="0" fillId="2" borderId="58" xfId="0" applyFill="1" applyBorder="1" applyAlignment="1">
      <alignment horizontal="center"/>
    </xf>
    <xf numFmtId="0" fontId="0" fillId="2" borderId="0" xfId="0" applyFill="1" applyAlignment="1">
      <alignment vertical="center"/>
    </xf>
    <xf numFmtId="0" fontId="4" fillId="2" borderId="0" xfId="0" applyFont="1" applyFill="1" applyAlignment="1">
      <alignment horizontal="left"/>
    </xf>
    <xf numFmtId="0" fontId="4" fillId="21" borderId="1" xfId="0" applyFont="1" applyFill="1" applyBorder="1" applyAlignment="1">
      <alignment horizontal="center" vertical="center" wrapText="1"/>
    </xf>
    <xf numFmtId="0" fontId="24" fillId="21" borderId="1" xfId="0" applyFont="1" applyFill="1" applyBorder="1" applyAlignment="1">
      <alignment horizontal="center" vertical="center" wrapText="1"/>
    </xf>
    <xf numFmtId="44" fontId="0" fillId="22" borderId="56" xfId="0" applyNumberFormat="1" applyFill="1" applyBorder="1" applyAlignment="1">
      <alignment horizontal="center"/>
    </xf>
    <xf numFmtId="9" fontId="0" fillId="22" borderId="56" xfId="0" applyNumberFormat="1" applyFill="1" applyBorder="1" applyAlignment="1">
      <alignment horizontal="center"/>
    </xf>
    <xf numFmtId="0" fontId="0" fillId="0" borderId="0" xfId="0" applyAlignment="1">
      <alignment horizontal="center" vertical="top"/>
    </xf>
    <xf numFmtId="0" fontId="0" fillId="0" borderId="0" xfId="0" applyAlignment="1">
      <alignment vertical="top"/>
    </xf>
    <xf numFmtId="2" fontId="0" fillId="0" borderId="0" xfId="0" applyNumberFormat="1" applyAlignment="1">
      <alignment horizontal="center" vertical="top"/>
    </xf>
    <xf numFmtId="10" fontId="0" fillId="0" borderId="0" xfId="0" applyNumberFormat="1" applyAlignment="1">
      <alignment horizontal="center" vertical="top"/>
    </xf>
    <xf numFmtId="0" fontId="0" fillId="0" borderId="1" xfId="0" applyBorder="1" applyAlignment="1">
      <alignment horizontal="left" vertical="top" wrapText="1"/>
    </xf>
    <xf numFmtId="2" fontId="0" fillId="0" borderId="1" xfId="0" applyNumberFormat="1" applyBorder="1" applyAlignment="1">
      <alignment horizontal="center"/>
    </xf>
    <xf numFmtId="10" fontId="0" fillId="0" borderId="1" xfId="0" applyNumberFormat="1" applyBorder="1" applyAlignment="1">
      <alignment horizontal="center"/>
    </xf>
    <xf numFmtId="0" fontId="0" fillId="4" borderId="0" xfId="0" applyFill="1" applyAlignment="1">
      <alignment horizontal="center"/>
    </xf>
    <xf numFmtId="2" fontId="0" fillId="4" borderId="0" xfId="0" applyNumberFormat="1" applyFill="1"/>
    <xf numFmtId="0" fontId="0" fillId="2" borderId="5" xfId="0" applyFill="1" applyBorder="1" applyAlignment="1">
      <alignment horizontal="center" vertical="center"/>
    </xf>
    <xf numFmtId="0" fontId="0" fillId="2" borderId="7" xfId="0" applyFill="1" applyBorder="1" applyAlignment="1">
      <alignment horizontal="center" vertical="center"/>
    </xf>
    <xf numFmtId="0" fontId="4" fillId="4" borderId="0" xfId="0" applyFont="1" applyFill="1" applyAlignment="1">
      <alignment horizontal="left"/>
    </xf>
    <xf numFmtId="0" fontId="5" fillId="0" borderId="1" xfId="0" applyFont="1" applyBorder="1" applyAlignment="1">
      <alignment horizontal="left" vertical="top" wrapText="1"/>
    </xf>
    <xf numFmtId="0" fontId="24" fillId="4" borderId="0" xfId="0" applyFont="1" applyFill="1" applyAlignment="1">
      <alignment horizontal="center" vertical="top"/>
    </xf>
    <xf numFmtId="0" fontId="5" fillId="4" borderId="0" xfId="0" applyFont="1" applyFill="1" applyAlignment="1">
      <alignment horizontal="left" vertical="top" wrapText="1"/>
    </xf>
    <xf numFmtId="0" fontId="41" fillId="4" borderId="0" xfId="0" applyFont="1" applyFill="1" applyAlignment="1">
      <alignment horizontal="center" vertical="top"/>
    </xf>
    <xf numFmtId="0" fontId="18" fillId="4" borderId="0" xfId="0" applyFont="1" applyFill="1" applyAlignment="1">
      <alignment horizontal="right" vertical="top"/>
    </xf>
    <xf numFmtId="0" fontId="4" fillId="0" borderId="0" xfId="0" applyFont="1" applyAlignment="1">
      <alignment horizontal="center"/>
    </xf>
    <xf numFmtId="0" fontId="4" fillId="0" borderId="0" xfId="0" applyFont="1" applyAlignment="1">
      <alignment horizontal="center" vertical="center"/>
    </xf>
    <xf numFmtId="0" fontId="40" fillId="4" borderId="0" xfId="0" applyFont="1" applyFill="1" applyAlignment="1">
      <alignment horizontal="left" vertical="top"/>
    </xf>
    <xf numFmtId="14" fontId="4" fillId="4" borderId="0" xfId="0" applyNumberFormat="1" applyFont="1" applyFill="1" applyAlignment="1">
      <alignment horizontal="center"/>
    </xf>
    <xf numFmtId="1" fontId="4" fillId="0" borderId="1" xfId="0" applyNumberFormat="1" applyFont="1" applyBorder="1" applyAlignment="1" applyProtection="1">
      <alignment horizontal="center" vertical="top" wrapText="1"/>
      <protection locked="0"/>
    </xf>
    <xf numFmtId="14" fontId="4" fillId="0" borderId="1" xfId="0" applyNumberFormat="1" applyFont="1" applyBorder="1" applyAlignment="1" applyProtection="1">
      <alignment horizontal="center"/>
      <protection locked="0"/>
    </xf>
    <xf numFmtId="0" fontId="4" fillId="9" borderId="0" xfId="0" applyFont="1" applyFill="1"/>
    <xf numFmtId="44" fontId="0" fillId="2" borderId="0" xfId="0" applyNumberFormat="1" applyFill="1" applyAlignment="1">
      <alignment horizontal="center"/>
    </xf>
    <xf numFmtId="0" fontId="0" fillId="11" borderId="58" xfId="0" applyFill="1" applyBorder="1" applyAlignment="1">
      <alignment horizontal="center" vertical="center"/>
    </xf>
    <xf numFmtId="0" fontId="6" fillId="2" borderId="104" xfId="0" applyFont="1" applyFill="1" applyBorder="1" applyAlignment="1">
      <alignment horizontal="center" vertical="center"/>
    </xf>
    <xf numFmtId="164" fontId="6" fillId="2" borderId="105" xfId="0" applyNumberFormat="1" applyFont="1" applyFill="1" applyBorder="1" applyAlignment="1">
      <alignment horizontal="center" vertical="center"/>
    </xf>
    <xf numFmtId="8" fontId="0" fillId="11" borderId="61" xfId="0" applyNumberFormat="1" applyFill="1" applyBorder="1" applyAlignment="1">
      <alignment horizontal="center"/>
    </xf>
    <xf numFmtId="2" fontId="0" fillId="2" borderId="106" xfId="0" applyNumberFormat="1" applyFill="1" applyBorder="1" applyAlignment="1">
      <alignment horizontal="center" vertical="center"/>
    </xf>
    <xf numFmtId="2" fontId="0" fillId="2" borderId="107" xfId="0" applyNumberFormat="1" applyFill="1" applyBorder="1" applyAlignment="1">
      <alignment horizontal="center" vertical="center"/>
    </xf>
    <xf numFmtId="0" fontId="1" fillId="2" borderId="1" xfId="0" applyFont="1" applyFill="1" applyBorder="1" applyAlignment="1">
      <alignment horizontal="right"/>
    </xf>
    <xf numFmtId="0" fontId="4" fillId="4" borderId="0" xfId="0" applyFont="1" applyFill="1"/>
    <xf numFmtId="0" fontId="0" fillId="4" borderId="0" xfId="0" applyFill="1" applyAlignment="1">
      <alignment horizontal="center" vertical="top" wrapText="1"/>
    </xf>
    <xf numFmtId="0" fontId="4" fillId="0" borderId="0" xfId="0" applyFont="1"/>
    <xf numFmtId="0" fontId="9" fillId="0" borderId="108" xfId="0" applyFont="1" applyBorder="1" applyAlignment="1" applyProtection="1">
      <alignment horizontal="center" vertical="center"/>
      <protection locked="0"/>
    </xf>
    <xf numFmtId="0" fontId="1" fillId="2" borderId="7" xfId="0" applyFont="1" applyFill="1" applyBorder="1" applyAlignment="1">
      <alignment horizontal="center"/>
    </xf>
    <xf numFmtId="0" fontId="1" fillId="0" borderId="1" xfId="0" applyFont="1" applyBorder="1" applyAlignment="1">
      <alignment horizontal="center" vertical="top"/>
    </xf>
    <xf numFmtId="0" fontId="3" fillId="4" borderId="10" xfId="0" applyFont="1" applyFill="1" applyBorder="1" applyAlignment="1">
      <alignment horizontal="left" vertical="center" wrapText="1"/>
    </xf>
    <xf numFmtId="0" fontId="3" fillId="4" borderId="11" xfId="0" applyFont="1" applyFill="1" applyBorder="1" applyAlignment="1">
      <alignment horizontal="left" vertical="center" wrapText="1"/>
    </xf>
    <xf numFmtId="9" fontId="0" fillId="0" borderId="0" xfId="0" applyNumberFormat="1" applyAlignment="1">
      <alignment horizontal="center" vertical="top"/>
    </xf>
    <xf numFmtId="0" fontId="0" fillId="5" borderId="34" xfId="0" applyFill="1" applyBorder="1"/>
    <xf numFmtId="0" fontId="0" fillId="2" borderId="4" xfId="0" applyFill="1" applyBorder="1" applyAlignment="1">
      <alignment horizontal="left"/>
    </xf>
    <xf numFmtId="0" fontId="4" fillId="4" borderId="14" xfId="0" applyFont="1" applyFill="1" applyBorder="1" applyAlignment="1">
      <alignment horizontal="right"/>
    </xf>
    <xf numFmtId="0" fontId="9" fillId="0" borderId="0" xfId="0" applyFont="1" applyAlignment="1">
      <alignment horizontal="left" vertical="top"/>
    </xf>
    <xf numFmtId="0" fontId="0" fillId="0" borderId="0" xfId="0" applyAlignment="1">
      <alignment horizontal="right"/>
    </xf>
    <xf numFmtId="0" fontId="1" fillId="0" borderId="0" xfId="0" applyFont="1" applyAlignment="1">
      <alignment horizontal="left" vertical="center" wrapText="1"/>
    </xf>
    <xf numFmtId="9" fontId="0" fillId="0" borderId="0" xfId="0" applyNumberFormat="1" applyAlignment="1">
      <alignment horizontal="center"/>
    </xf>
    <xf numFmtId="2" fontId="0" fillId="0" borderId="0" xfId="0" applyNumberFormat="1" applyAlignment="1">
      <alignment horizontal="center"/>
    </xf>
    <xf numFmtId="0" fontId="7" fillId="0" borderId="0" xfId="0" applyFont="1" applyAlignment="1" applyProtection="1">
      <alignment vertical="center"/>
      <protection locked="0"/>
    </xf>
    <xf numFmtId="0" fontId="47" fillId="15" borderId="1" xfId="0" applyFont="1" applyFill="1" applyBorder="1" applyAlignment="1">
      <alignment horizontal="left" vertical="top"/>
    </xf>
    <xf numFmtId="0" fontId="48" fillId="15" borderId="1" xfId="0" applyFont="1" applyFill="1" applyBorder="1" applyAlignment="1">
      <alignment horizontal="left" vertical="top"/>
    </xf>
    <xf numFmtId="0" fontId="49" fillId="5" borderId="1" xfId="0" applyFont="1" applyFill="1" applyBorder="1" applyAlignment="1">
      <alignment horizontal="left" vertical="top"/>
    </xf>
    <xf numFmtId="0" fontId="49" fillId="2" borderId="1" xfId="0" applyFont="1" applyFill="1" applyBorder="1" applyAlignment="1">
      <alignment horizontal="left" vertical="top"/>
    </xf>
    <xf numFmtId="0" fontId="50" fillId="0" borderId="1" xfId="0" applyFont="1" applyBorder="1" applyAlignment="1">
      <alignment horizontal="left" vertical="top" wrapText="1"/>
    </xf>
    <xf numFmtId="0" fontId="49" fillId="2" borderId="8" xfId="0" applyFont="1" applyFill="1" applyBorder="1" applyAlignment="1">
      <alignment horizontal="left" vertical="top"/>
    </xf>
    <xf numFmtId="0" fontId="50" fillId="0" borderId="1" xfId="0" applyFont="1" applyBorder="1" applyAlignment="1">
      <alignment horizontal="left" vertical="top"/>
    </xf>
    <xf numFmtId="0" fontId="49" fillId="2" borderId="9" xfId="0" applyFont="1" applyFill="1" applyBorder="1" applyAlignment="1">
      <alignment horizontal="left" vertical="top"/>
    </xf>
    <xf numFmtId="0" fontId="0" fillId="9" borderId="0" xfId="0" applyFill="1" applyAlignment="1">
      <alignment horizontal="left" vertical="top" wrapText="1"/>
    </xf>
    <xf numFmtId="0" fontId="4" fillId="4" borderId="0" xfId="0" applyFont="1" applyFill="1" applyAlignment="1">
      <alignment horizontal="center"/>
    </xf>
    <xf numFmtId="0" fontId="0" fillId="4" borderId="6" xfId="0" applyFill="1" applyBorder="1" applyAlignment="1">
      <alignment horizontal="left" vertical="top" wrapText="1"/>
    </xf>
    <xf numFmtId="0" fontId="24" fillId="4" borderId="0" xfId="0" applyFont="1" applyFill="1" applyAlignment="1">
      <alignment horizontal="left"/>
    </xf>
    <xf numFmtId="0" fontId="41" fillId="4" borderId="0" xfId="0" applyFont="1" applyFill="1" applyAlignment="1">
      <alignment horizontal="right" vertical="top"/>
    </xf>
    <xf numFmtId="0" fontId="0" fillId="0" borderId="0" xfId="0" applyAlignment="1">
      <alignment horizontal="left"/>
    </xf>
    <xf numFmtId="0" fontId="0" fillId="0" borderId="14" xfId="0" applyBorder="1" applyAlignment="1">
      <alignment horizontal="left"/>
    </xf>
    <xf numFmtId="9" fontId="0" fillId="0" borderId="0" xfId="0" applyNumberFormat="1" applyAlignment="1">
      <alignment horizontal="center" vertical="center"/>
    </xf>
    <xf numFmtId="0" fontId="0" fillId="0" borderId="0" xfId="0" applyAlignment="1">
      <alignment horizontal="center" vertical="top" wrapText="1"/>
    </xf>
    <xf numFmtId="0" fontId="0" fillId="4" borderId="0" xfId="0" applyFill="1" applyAlignment="1">
      <alignment horizontal="right" vertical="top" wrapText="1"/>
    </xf>
    <xf numFmtId="0" fontId="0" fillId="4" borderId="0" xfId="0" applyFill="1" applyProtection="1">
      <protection hidden="1"/>
    </xf>
    <xf numFmtId="0" fontId="14" fillId="4" borderId="0" xfId="0" applyFont="1" applyFill="1" applyAlignment="1" applyProtection="1">
      <alignment horizontal="center"/>
      <protection hidden="1"/>
    </xf>
    <xf numFmtId="0" fontId="1" fillId="4" borderId="0" xfId="0" applyFont="1" applyFill="1" applyProtection="1">
      <protection hidden="1"/>
    </xf>
    <xf numFmtId="0" fontId="40" fillId="4" borderId="0" xfId="0" applyFont="1" applyFill="1" applyAlignment="1" applyProtection="1">
      <alignment horizontal="center"/>
      <protection hidden="1"/>
    </xf>
    <xf numFmtId="0" fontId="1" fillId="4" borderId="0" xfId="0" applyFont="1" applyFill="1" applyAlignment="1" applyProtection="1">
      <alignment horizontal="left"/>
      <protection hidden="1"/>
    </xf>
    <xf numFmtId="164" fontId="0" fillId="4" borderId="0" xfId="0" applyNumberFormat="1" applyFill="1" applyAlignment="1" applyProtection="1">
      <alignment horizontal="right"/>
      <protection hidden="1"/>
    </xf>
    <xf numFmtId="0" fontId="0" fillId="4" borderId="0" xfId="0" applyFill="1" applyAlignment="1" applyProtection="1">
      <alignment horizontal="center"/>
      <protection hidden="1"/>
    </xf>
    <xf numFmtId="0" fontId="5" fillId="2" borderId="0" xfId="0" applyFont="1" applyFill="1" applyAlignment="1">
      <alignment horizontal="center" vertical="top" wrapText="1"/>
    </xf>
    <xf numFmtId="0" fontId="5" fillId="0" borderId="1" xfId="0" applyFont="1" applyBorder="1" applyAlignment="1">
      <alignment horizontal="left"/>
    </xf>
    <xf numFmtId="0" fontId="5" fillId="0" borderId="6" xfId="0" applyFont="1" applyBorder="1" applyAlignment="1">
      <alignment horizontal="left"/>
    </xf>
    <xf numFmtId="0" fontId="24" fillId="4" borderId="6" xfId="0" applyFont="1" applyFill="1" applyBorder="1" applyAlignment="1">
      <alignment horizontal="center" vertical="top"/>
    </xf>
    <xf numFmtId="0" fontId="24" fillId="0" borderId="1" xfId="0" applyFont="1" applyBorder="1" applyAlignment="1" applyProtection="1">
      <alignment horizontal="center" vertical="top" wrapText="1"/>
      <protection locked="0"/>
    </xf>
    <xf numFmtId="0" fontId="1" fillId="0" borderId="6" xfId="0" applyFont="1" applyBorder="1"/>
    <xf numFmtId="0" fontId="9" fillId="2" borderId="5" xfId="0" applyFont="1" applyFill="1" applyBorder="1" applyAlignment="1">
      <alignment horizontal="center"/>
    </xf>
    <xf numFmtId="0" fontId="9" fillId="2" borderId="13" xfId="0" applyFont="1" applyFill="1" applyBorder="1"/>
    <xf numFmtId="0" fontId="9" fillId="2" borderId="0" xfId="0" applyFont="1" applyFill="1" applyAlignment="1">
      <alignment horizontal="left" vertical="center" wrapText="1"/>
    </xf>
    <xf numFmtId="0" fontId="9" fillId="2" borderId="0" xfId="0" applyFont="1" applyFill="1" applyAlignment="1">
      <alignment horizontal="center" vertical="center" wrapText="1"/>
    </xf>
    <xf numFmtId="0" fontId="9" fillId="2" borderId="0" xfId="0" applyFont="1" applyFill="1" applyAlignment="1">
      <alignment horizontal="left" vertical="top" wrapText="1"/>
    </xf>
    <xf numFmtId="0" fontId="9" fillId="2" borderId="14" xfId="0" applyFont="1" applyFill="1" applyBorder="1" applyAlignment="1">
      <alignment horizontal="left" vertical="top" wrapText="1"/>
    </xf>
    <xf numFmtId="0" fontId="1" fillId="2" borderId="13" xfId="0" applyFont="1" applyFill="1" applyBorder="1"/>
    <xf numFmtId="0" fontId="9" fillId="2" borderId="0" xfId="0" applyFont="1" applyFill="1" applyAlignment="1">
      <alignment horizontal="center"/>
    </xf>
    <xf numFmtId="0" fontId="1" fillId="2" borderId="0" xfId="0" applyFont="1" applyFill="1"/>
    <xf numFmtId="0" fontId="13" fillId="2" borderId="11" xfId="0" applyFont="1" applyFill="1" applyBorder="1"/>
    <xf numFmtId="0" fontId="13" fillId="2" borderId="11" xfId="0" applyFont="1" applyFill="1" applyBorder="1" applyAlignment="1">
      <alignment horizontal="left" wrapText="1"/>
    </xf>
    <xf numFmtId="0" fontId="13" fillId="2" borderId="11" xfId="0" applyFont="1" applyFill="1" applyBorder="1" applyAlignment="1">
      <alignment wrapText="1"/>
    </xf>
    <xf numFmtId="0" fontId="9" fillId="2" borderId="13" xfId="0" applyFont="1" applyFill="1" applyBorder="1" applyAlignment="1">
      <alignment horizontal="center"/>
    </xf>
    <xf numFmtId="0" fontId="1" fillId="2" borderId="0" xfId="0" applyFont="1" applyFill="1" applyAlignment="1">
      <alignment horizontal="left" wrapText="1"/>
    </xf>
    <xf numFmtId="0" fontId="1" fillId="2" borderId="6" xfId="0" applyFont="1" applyFill="1" applyBorder="1" applyAlignment="1">
      <alignment horizontal="left" wrapText="1"/>
    </xf>
    <xf numFmtId="0" fontId="1" fillId="2" borderId="14" xfId="0" applyFont="1" applyFill="1" applyBorder="1" applyAlignment="1">
      <alignment horizontal="left" wrapText="1"/>
    </xf>
    <xf numFmtId="0" fontId="1" fillId="2" borderId="0" xfId="0" applyFont="1" applyFill="1" applyAlignment="1">
      <alignment horizontal="left" vertical="center" wrapText="1"/>
    </xf>
    <xf numFmtId="0" fontId="1" fillId="2" borderId="0" xfId="0" applyFont="1" applyFill="1" applyAlignment="1">
      <alignment horizontal="left" vertical="top" wrapText="1"/>
    </xf>
    <xf numFmtId="0" fontId="1" fillId="2" borderId="14" xfId="0" applyFont="1" applyFill="1" applyBorder="1" applyAlignment="1">
      <alignment horizontal="left" vertical="top" wrapText="1"/>
    </xf>
    <xf numFmtId="0" fontId="1" fillId="2" borderId="14" xfId="0" applyFont="1" applyFill="1" applyBorder="1" applyAlignment="1">
      <alignment horizontal="left" vertical="center" wrapText="1"/>
    </xf>
    <xf numFmtId="0" fontId="1" fillId="2" borderId="13" xfId="0" applyFont="1" applyFill="1" applyBorder="1" applyAlignment="1">
      <alignment vertical="top" wrapText="1"/>
    </xf>
    <xf numFmtId="0" fontId="9" fillId="2" borderId="0" xfId="0" applyFont="1" applyFill="1" applyAlignment="1">
      <alignment horizontal="center" vertical="top" wrapText="1"/>
    </xf>
    <xf numFmtId="0" fontId="1" fillId="2" borderId="0" xfId="0" applyFont="1" applyFill="1" applyAlignment="1">
      <alignment vertical="top" wrapText="1"/>
    </xf>
    <xf numFmtId="0" fontId="1" fillId="2" borderId="0" xfId="0" applyFont="1" applyFill="1" applyAlignment="1">
      <alignment horizontal="left"/>
    </xf>
    <xf numFmtId="0" fontId="1" fillId="2" borderId="6" xfId="0" applyFont="1" applyFill="1" applyBorder="1" applyAlignment="1">
      <alignment horizontal="left" vertical="top" wrapText="1"/>
    </xf>
    <xf numFmtId="0" fontId="1" fillId="2" borderId="0" xfId="0" applyFont="1" applyFill="1" applyAlignment="1">
      <alignment horizontal="center"/>
    </xf>
    <xf numFmtId="0" fontId="1" fillId="2" borderId="0" xfId="0" applyFont="1" applyFill="1" applyAlignment="1">
      <alignment horizontal="right"/>
    </xf>
    <xf numFmtId="44" fontId="1" fillId="2" borderId="0" xfId="0" applyNumberFormat="1" applyFont="1" applyFill="1" applyAlignment="1">
      <alignment horizontal="center" vertical="center"/>
    </xf>
    <xf numFmtId="44" fontId="1" fillId="2" borderId="14" xfId="0" applyNumberFormat="1" applyFont="1" applyFill="1" applyBorder="1" applyAlignment="1">
      <alignment horizontal="center" vertical="center"/>
    </xf>
    <xf numFmtId="0" fontId="1" fillId="2" borderId="14" xfId="0" applyFont="1" applyFill="1" applyBorder="1" applyAlignment="1">
      <alignment horizontal="left"/>
    </xf>
    <xf numFmtId="0" fontId="1" fillId="2" borderId="0" xfId="0" applyFont="1" applyFill="1" applyAlignment="1">
      <alignment horizontal="left" vertical="top"/>
    </xf>
    <xf numFmtId="0" fontId="1" fillId="2" borderId="14" xfId="0" applyFont="1" applyFill="1" applyBorder="1" applyAlignment="1">
      <alignment horizontal="left" vertical="top"/>
    </xf>
    <xf numFmtId="0" fontId="9" fillId="2" borderId="0" xfId="0" applyFont="1" applyFill="1" applyAlignment="1">
      <alignment horizontal="left"/>
    </xf>
    <xf numFmtId="0" fontId="9" fillId="2" borderId="14" xfId="0" applyFont="1" applyFill="1" applyBorder="1" applyAlignment="1">
      <alignment horizontal="left"/>
    </xf>
    <xf numFmtId="0" fontId="1" fillId="2" borderId="11" xfId="0" applyFont="1" applyFill="1" applyBorder="1" applyAlignment="1">
      <alignment horizontal="left"/>
    </xf>
    <xf numFmtId="0" fontId="9" fillId="2" borderId="11" xfId="0" applyFont="1" applyFill="1" applyBorder="1" applyAlignment="1">
      <alignment horizontal="left"/>
    </xf>
    <xf numFmtId="0" fontId="1" fillId="2" borderId="11" xfId="0" applyFont="1" applyFill="1" applyBorder="1" applyAlignment="1">
      <alignment horizontal="left" vertical="top"/>
    </xf>
    <xf numFmtId="0" fontId="1" fillId="0" borderId="0" xfId="0" applyFont="1" applyAlignment="1">
      <alignment vertical="top"/>
    </xf>
    <xf numFmtId="0" fontId="9" fillId="0" borderId="1" xfId="0" applyFont="1" applyBorder="1" applyAlignment="1" applyProtection="1">
      <alignment horizontal="center" vertical="top" wrapText="1"/>
      <protection locked="0"/>
    </xf>
    <xf numFmtId="0" fontId="9" fillId="2" borderId="10" xfId="0" applyFont="1" applyFill="1" applyBorder="1" applyAlignment="1">
      <alignment horizontal="center"/>
    </xf>
    <xf numFmtId="0" fontId="1" fillId="2" borderId="12" xfId="0" applyFont="1" applyFill="1" applyBorder="1" applyAlignment="1">
      <alignment horizontal="left" vertical="top"/>
    </xf>
    <xf numFmtId="0" fontId="0" fillId="4" borderId="0" xfId="0" applyFill="1" applyAlignment="1">
      <alignment horizontal="left" vertical="top" wrapText="1"/>
    </xf>
    <xf numFmtId="0" fontId="24" fillId="4" borderId="0" xfId="0" applyFont="1" applyFill="1" applyAlignment="1">
      <alignment vertical="top" wrapText="1"/>
    </xf>
    <xf numFmtId="0" fontId="0" fillId="4" borderId="0" xfId="0" applyFill="1" applyAlignment="1">
      <alignment vertical="top" wrapText="1"/>
    </xf>
    <xf numFmtId="0" fontId="0" fillId="4" borderId="14" xfId="0" applyFill="1" applyBorder="1" applyAlignment="1">
      <alignment vertical="top" wrapText="1"/>
    </xf>
    <xf numFmtId="44" fontId="1" fillId="0" borderId="1" xfId="0" applyNumberFormat="1" applyFont="1" applyBorder="1" applyAlignment="1" applyProtection="1">
      <alignment vertical="center"/>
      <protection locked="0"/>
    </xf>
    <xf numFmtId="44" fontId="1" fillId="0" borderId="0" xfId="0" applyNumberFormat="1" applyFont="1"/>
    <xf numFmtId="0" fontId="1" fillId="2" borderId="14" xfId="0" applyFont="1" applyFill="1" applyBorder="1" applyAlignment="1">
      <alignment horizontal="center" vertical="top" wrapText="1"/>
    </xf>
    <xf numFmtId="44" fontId="1" fillId="2" borderId="0" xfId="0" applyNumberFormat="1" applyFont="1" applyFill="1" applyAlignment="1">
      <alignment vertical="center"/>
    </xf>
    <xf numFmtId="0" fontId="9" fillId="0" borderId="3" xfId="0" applyFont="1" applyBorder="1" applyAlignment="1">
      <alignment horizontal="right"/>
    </xf>
    <xf numFmtId="164" fontId="1" fillId="0" borderId="3" xfId="0" applyNumberFormat="1" applyFont="1" applyBorder="1" applyAlignment="1">
      <alignment horizontal="center" vertical="center"/>
    </xf>
    <xf numFmtId="0" fontId="1" fillId="2" borderId="13" xfId="0" applyFont="1" applyFill="1" applyBorder="1" applyAlignment="1">
      <alignment horizontal="left" vertical="top" wrapText="1"/>
    </xf>
    <xf numFmtId="14" fontId="1" fillId="0" borderId="1" xfId="0" applyNumberFormat="1" applyFont="1" applyBorder="1" applyAlignment="1">
      <alignment horizontal="left" vertical="top" wrapText="1"/>
    </xf>
    <xf numFmtId="0" fontId="1" fillId="0" borderId="6" xfId="0" applyFont="1" applyBorder="1" applyAlignment="1">
      <alignment horizontal="left" vertical="top" wrapText="1"/>
    </xf>
    <xf numFmtId="0" fontId="1" fillId="0" borderId="0" xfId="0" applyFont="1" applyAlignment="1">
      <alignment horizontal="center"/>
    </xf>
    <xf numFmtId="0" fontId="9" fillId="0" borderId="0" xfId="0" applyFont="1" applyAlignment="1">
      <alignment horizontal="center" vertical="center" wrapText="1"/>
    </xf>
    <xf numFmtId="0" fontId="1" fillId="0" borderId="11" xfId="0" applyFont="1" applyBorder="1" applyAlignment="1">
      <alignment horizontal="center"/>
    </xf>
    <xf numFmtId="0" fontId="9" fillId="0" borderId="11" xfId="0" applyFont="1" applyBorder="1" applyAlignment="1">
      <alignment horizontal="center" vertical="center" wrapText="1"/>
    </xf>
    <xf numFmtId="9" fontId="1" fillId="2" borderId="0" xfId="0" applyNumberFormat="1" applyFont="1" applyFill="1" applyAlignment="1">
      <alignment horizontal="center"/>
    </xf>
    <xf numFmtId="9" fontId="1" fillId="2" borderId="79" xfId="0" applyNumberFormat="1" applyFont="1" applyFill="1" applyBorder="1" applyAlignment="1">
      <alignment horizontal="center"/>
    </xf>
    <xf numFmtId="0" fontId="1" fillId="3" borderId="0" xfId="0" applyFont="1" applyFill="1" applyAlignment="1">
      <alignment horizontal="left" vertical="top" wrapText="1"/>
    </xf>
    <xf numFmtId="0" fontId="54" fillId="0" borderId="6" xfId="0" applyFont="1" applyBorder="1" applyAlignment="1">
      <alignment horizontal="center" vertical="top" wrapText="1"/>
    </xf>
    <xf numFmtId="0" fontId="54" fillId="0" borderId="0" xfId="0" applyFont="1" applyAlignment="1">
      <alignment horizontal="center" vertical="top"/>
    </xf>
    <xf numFmtId="0" fontId="54" fillId="0" borderId="0" xfId="0" applyFont="1" applyAlignment="1">
      <alignment horizontal="center"/>
    </xf>
    <xf numFmtId="0" fontId="1" fillId="2" borderId="2" xfId="0" applyFont="1" applyFill="1" applyBorder="1" applyAlignment="1">
      <alignment horizontal="left"/>
    </xf>
    <xf numFmtId="0" fontId="1" fillId="2" borderId="3" xfId="0" applyFont="1" applyFill="1" applyBorder="1" applyAlignment="1">
      <alignment horizontal="left"/>
    </xf>
    <xf numFmtId="0" fontId="1" fillId="3" borderId="0" xfId="0" applyFont="1" applyFill="1" applyAlignment="1">
      <alignment vertical="top"/>
    </xf>
    <xf numFmtId="0" fontId="52" fillId="0" borderId="0" xfId="0" applyFont="1"/>
    <xf numFmtId="0" fontId="49" fillId="2" borderId="1" xfId="0" applyFont="1" applyFill="1" applyBorder="1" applyAlignment="1">
      <alignment horizontal="left" vertical="top"/>
    </xf>
    <xf numFmtId="0" fontId="49" fillId="2" borderId="8" xfId="0" applyFont="1" applyFill="1" applyBorder="1" applyAlignment="1">
      <alignment horizontal="left" vertical="top"/>
    </xf>
    <xf numFmtId="0" fontId="49" fillId="2" borderId="9" xfId="0" applyFont="1" applyFill="1" applyBorder="1" applyAlignment="1">
      <alignment horizontal="left" vertical="top"/>
    </xf>
    <xf numFmtId="0" fontId="9" fillId="0" borderId="0" xfId="0" applyFont="1" applyAlignment="1">
      <alignment horizontal="center" vertical="top" wrapText="1"/>
    </xf>
    <xf numFmtId="0" fontId="9" fillId="0" borderId="11" xfId="0" applyFont="1" applyBorder="1" applyAlignment="1">
      <alignment horizontal="center" vertical="top" wrapText="1"/>
    </xf>
    <xf numFmtId="0" fontId="22" fillId="0" borderId="0" xfId="0" applyFont="1" applyAlignment="1">
      <alignment horizontal="center" vertical="center" wrapText="1"/>
    </xf>
    <xf numFmtId="0" fontId="22" fillId="0" borderId="11" xfId="0" applyFont="1" applyBorder="1" applyAlignment="1">
      <alignment horizontal="center" vertical="center" wrapText="1"/>
    </xf>
    <xf numFmtId="0" fontId="1" fillId="2" borderId="5" xfId="0" applyFont="1" applyFill="1" applyBorder="1" applyAlignment="1">
      <alignment horizontal="left" vertical="top" wrapText="1"/>
    </xf>
    <xf numFmtId="0" fontId="1" fillId="2" borderId="6" xfId="0" applyFont="1" applyFill="1" applyBorder="1" applyAlignment="1">
      <alignment horizontal="left" vertical="top" wrapText="1"/>
    </xf>
    <xf numFmtId="0" fontId="1" fillId="2" borderId="7" xfId="0" applyFont="1" applyFill="1" applyBorder="1" applyAlignment="1">
      <alignment horizontal="left" vertical="top" wrapText="1"/>
    </xf>
    <xf numFmtId="0" fontId="1" fillId="2" borderId="13" xfId="0" applyFont="1" applyFill="1" applyBorder="1" applyAlignment="1">
      <alignment horizontal="left" vertical="top" wrapText="1"/>
    </xf>
    <xf numFmtId="0" fontId="1" fillId="2" borderId="0" xfId="0" applyFont="1" applyFill="1" applyAlignment="1">
      <alignment horizontal="left" vertical="top" wrapText="1"/>
    </xf>
    <xf numFmtId="0" fontId="1" fillId="2" borderId="14" xfId="0" applyFont="1" applyFill="1" applyBorder="1" applyAlignment="1">
      <alignment horizontal="left" vertical="top" wrapText="1"/>
    </xf>
    <xf numFmtId="0" fontId="1" fillId="2" borderId="10" xfId="0" applyFont="1" applyFill="1" applyBorder="1" applyAlignment="1">
      <alignment horizontal="left" vertical="top" wrapText="1"/>
    </xf>
    <xf numFmtId="0" fontId="1" fillId="2" borderId="11" xfId="0" applyFont="1" applyFill="1" applyBorder="1" applyAlignment="1">
      <alignment horizontal="left" vertical="top" wrapText="1"/>
    </xf>
    <xf numFmtId="0" fontId="1" fillId="2" borderId="12" xfId="0" applyFont="1" applyFill="1" applyBorder="1" applyAlignment="1">
      <alignment horizontal="left" vertical="top" wrapText="1"/>
    </xf>
    <xf numFmtId="0" fontId="9" fillId="5" borderId="2" xfId="0" applyFont="1" applyFill="1" applyBorder="1" applyAlignment="1">
      <alignment horizontal="center"/>
    </xf>
    <xf numFmtId="0" fontId="9" fillId="5" borderId="3" xfId="0" applyFont="1" applyFill="1" applyBorder="1" applyAlignment="1">
      <alignment horizontal="center"/>
    </xf>
    <xf numFmtId="0" fontId="9" fillId="5" borderId="4" xfId="0" applyFont="1" applyFill="1" applyBorder="1" applyAlignment="1">
      <alignment horizontal="center"/>
    </xf>
    <xf numFmtId="0" fontId="9" fillId="5" borderId="1" xfId="0" applyFont="1" applyFill="1" applyBorder="1" applyAlignment="1">
      <alignment horizontal="center"/>
    </xf>
    <xf numFmtId="0" fontId="10" fillId="2" borderId="2" xfId="0" applyFont="1" applyFill="1" applyBorder="1"/>
    <xf numFmtId="0" fontId="10" fillId="2" borderId="3" xfId="0" applyFont="1" applyFill="1" applyBorder="1"/>
    <xf numFmtId="0" fontId="10" fillId="2" borderId="4" xfId="0" applyFont="1" applyFill="1" applyBorder="1"/>
    <xf numFmtId="0" fontId="10" fillId="2" borderId="2" xfId="0" applyFont="1" applyFill="1" applyBorder="1" applyAlignment="1">
      <alignment horizontal="left"/>
    </xf>
    <xf numFmtId="0" fontId="10" fillId="2" borderId="3" xfId="0" applyFont="1" applyFill="1" applyBorder="1" applyAlignment="1">
      <alignment horizontal="left"/>
    </xf>
    <xf numFmtId="14" fontId="10" fillId="2" borderId="3" xfId="0" applyNumberFormat="1" applyFont="1" applyFill="1" applyBorder="1" applyAlignment="1">
      <alignment horizontal="center"/>
    </xf>
    <xf numFmtId="14" fontId="10" fillId="2" borderId="4" xfId="0" applyNumberFormat="1" applyFont="1" applyFill="1" applyBorder="1" applyAlignment="1">
      <alignment horizontal="center"/>
    </xf>
    <xf numFmtId="0" fontId="1" fillId="0" borderId="2" xfId="0" applyFont="1" applyBorder="1" applyAlignment="1" applyProtection="1">
      <alignment horizontal="left" vertical="top" wrapText="1"/>
      <protection locked="0"/>
    </xf>
    <xf numFmtId="0" fontId="1" fillId="0" borderId="3" xfId="0" applyFont="1" applyBorder="1" applyAlignment="1" applyProtection="1">
      <alignment horizontal="left" vertical="top" wrapText="1"/>
      <protection locked="0"/>
    </xf>
    <xf numFmtId="0" fontId="1" fillId="0" borderId="4" xfId="0" applyFont="1" applyBorder="1" applyAlignment="1" applyProtection="1">
      <alignment horizontal="left" vertical="top" wrapText="1"/>
      <protection locked="0"/>
    </xf>
    <xf numFmtId="0" fontId="1" fillId="0" borderId="2" xfId="0" applyFont="1" applyBorder="1"/>
    <xf numFmtId="0" fontId="1" fillId="0" borderId="3" xfId="0" applyFont="1" applyBorder="1"/>
    <xf numFmtId="0" fontId="1" fillId="0" borderId="4" xfId="0" applyFont="1" applyBorder="1"/>
    <xf numFmtId="0" fontId="1" fillId="0" borderId="1" xfId="0" applyFont="1" applyBorder="1" applyAlignment="1" applyProtection="1">
      <alignment horizontal="center"/>
      <protection locked="0"/>
    </xf>
    <xf numFmtId="14" fontId="1" fillId="0" borderId="1" xfId="0" applyNumberFormat="1" applyFont="1" applyBorder="1" applyAlignment="1" applyProtection="1">
      <alignment horizontal="right"/>
      <protection locked="0"/>
    </xf>
    <xf numFmtId="0" fontId="1" fillId="0" borderId="1" xfId="0" applyFont="1" applyBorder="1" applyAlignment="1" applyProtection="1">
      <alignment horizontal="right"/>
      <protection locked="0"/>
    </xf>
    <xf numFmtId="14" fontId="1" fillId="0" borderId="2" xfId="0" applyNumberFormat="1" applyFont="1" applyBorder="1" applyAlignment="1" applyProtection="1">
      <alignment horizontal="center" vertical="top"/>
      <protection locked="0"/>
    </xf>
    <xf numFmtId="14" fontId="1" fillId="0" borderId="3" xfId="0" applyNumberFormat="1" applyFont="1" applyBorder="1" applyAlignment="1" applyProtection="1">
      <alignment horizontal="center" vertical="top"/>
      <protection locked="0"/>
    </xf>
    <xf numFmtId="14" fontId="1" fillId="0" borderId="4" xfId="0" applyNumberFormat="1" applyFont="1" applyBorder="1" applyAlignment="1" applyProtection="1">
      <alignment horizontal="center" vertical="top"/>
      <protection locked="0"/>
    </xf>
    <xf numFmtId="0" fontId="1" fillId="2" borderId="2" xfId="0" applyFont="1" applyFill="1" applyBorder="1" applyAlignment="1">
      <alignment horizontal="right"/>
    </xf>
    <xf numFmtId="0" fontId="1" fillId="2" borderId="4" xfId="0" applyFont="1" applyFill="1" applyBorder="1" applyAlignment="1">
      <alignment horizontal="right"/>
    </xf>
    <xf numFmtId="167" fontId="1" fillId="0" borderId="2" xfId="0" applyNumberFormat="1" applyFont="1" applyBorder="1" applyAlignment="1" applyProtection="1">
      <alignment horizontal="center" vertical="center"/>
      <protection locked="0"/>
    </xf>
    <xf numFmtId="167" fontId="1" fillId="0" borderId="3" xfId="0" applyNumberFormat="1" applyFont="1" applyBorder="1" applyAlignment="1" applyProtection="1">
      <alignment horizontal="center" vertical="center"/>
      <protection locked="0"/>
    </xf>
    <xf numFmtId="167" fontId="1" fillId="0" borderId="4" xfId="0" applyNumberFormat="1" applyFont="1" applyBorder="1" applyAlignment="1" applyProtection="1">
      <alignment horizontal="center" vertical="center"/>
      <protection locked="0"/>
    </xf>
    <xf numFmtId="0" fontId="1" fillId="0" borderId="2" xfId="0" applyFont="1" applyBorder="1" applyAlignment="1" applyProtection="1">
      <alignment horizontal="center"/>
      <protection locked="0"/>
    </xf>
    <xf numFmtId="0" fontId="1" fillId="0" borderId="3" xfId="0" applyFont="1" applyBorder="1" applyAlignment="1" applyProtection="1">
      <alignment horizontal="center"/>
      <protection locked="0"/>
    </xf>
    <xf numFmtId="0" fontId="1" fillId="2" borderId="3" xfId="0" applyFont="1" applyFill="1" applyBorder="1" applyAlignment="1">
      <alignment horizontal="right"/>
    </xf>
    <xf numFmtId="0" fontId="1" fillId="2" borderId="7" xfId="0" applyFont="1" applyFill="1" applyBorder="1" applyAlignment="1">
      <alignment horizontal="right"/>
    </xf>
    <xf numFmtId="0" fontId="1" fillId="0" borderId="5" xfId="0" applyFont="1" applyBorder="1" applyAlignment="1" applyProtection="1">
      <alignment horizontal="center"/>
      <protection locked="0"/>
    </xf>
    <xf numFmtId="0" fontId="1" fillId="0" borderId="7" xfId="0" applyFont="1" applyBorder="1" applyAlignment="1" applyProtection="1">
      <alignment horizontal="center"/>
      <protection locked="0"/>
    </xf>
    <xf numFmtId="165" fontId="1" fillId="0" borderId="2" xfId="0" applyNumberFormat="1" applyFont="1" applyBorder="1" applyAlignment="1" applyProtection="1">
      <alignment horizontal="center" vertical="top"/>
      <protection locked="0"/>
    </xf>
    <xf numFmtId="165" fontId="1" fillId="0" borderId="3" xfId="0" applyNumberFormat="1" applyFont="1" applyBorder="1" applyAlignment="1" applyProtection="1">
      <alignment horizontal="center" vertical="top"/>
      <protection locked="0"/>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0" borderId="2" xfId="0" applyFont="1" applyBorder="1" applyAlignment="1" applyProtection="1">
      <alignment horizontal="center" vertical="top"/>
      <protection locked="0"/>
    </xf>
    <xf numFmtId="0" fontId="1" fillId="0" borderId="3" xfId="0" applyFont="1" applyBorder="1" applyAlignment="1" applyProtection="1">
      <alignment horizontal="center" vertical="top"/>
      <protection locked="0"/>
    </xf>
    <xf numFmtId="0" fontId="1" fillId="0" borderId="4" xfId="0" applyFont="1" applyBorder="1" applyAlignment="1" applyProtection="1">
      <alignment horizontal="center" vertical="top"/>
      <protection locked="0"/>
    </xf>
    <xf numFmtId="0" fontId="9" fillId="5" borderId="2" xfId="0" applyFont="1" applyFill="1" applyBorder="1" applyAlignment="1">
      <alignment horizontal="left"/>
    </xf>
    <xf numFmtId="0" fontId="9" fillId="5" borderId="3" xfId="0" applyFont="1" applyFill="1" applyBorder="1" applyAlignment="1">
      <alignment horizontal="left"/>
    </xf>
    <xf numFmtId="0" fontId="9" fillId="5" borderId="4" xfId="0" applyFont="1" applyFill="1" applyBorder="1" applyAlignment="1">
      <alignment horizontal="left"/>
    </xf>
    <xf numFmtId="0" fontId="1" fillId="0" borderId="2" xfId="0" applyFont="1" applyBorder="1" applyAlignment="1" applyProtection="1">
      <alignment horizontal="left" vertical="top"/>
      <protection locked="0"/>
    </xf>
    <xf numFmtId="0" fontId="1" fillId="0" borderId="3" xfId="0" applyFont="1" applyBorder="1" applyAlignment="1" applyProtection="1">
      <alignment horizontal="left" vertical="top"/>
      <protection locked="0"/>
    </xf>
    <xf numFmtId="0" fontId="1" fillId="0" borderId="4" xfId="0" applyFont="1" applyBorder="1" applyAlignment="1" applyProtection="1">
      <alignment horizontal="left" vertical="top"/>
      <protection locked="0"/>
    </xf>
    <xf numFmtId="0" fontId="1" fillId="2" borderId="2" xfId="0" applyFont="1" applyFill="1" applyBorder="1" applyAlignment="1">
      <alignment horizontal="right" vertical="top"/>
    </xf>
    <xf numFmtId="0" fontId="1" fillId="2" borderId="3" xfId="0" applyFont="1" applyFill="1" applyBorder="1" applyAlignment="1">
      <alignment horizontal="right" vertical="top"/>
    </xf>
    <xf numFmtId="0" fontId="1" fillId="2" borderId="4" xfId="0" applyFont="1" applyFill="1" applyBorder="1" applyAlignment="1">
      <alignment horizontal="right" vertical="top"/>
    </xf>
    <xf numFmtId="2" fontId="1" fillId="0" borderId="1" xfId="0" applyNumberFormat="1" applyFont="1" applyBorder="1" applyAlignment="1" applyProtection="1">
      <alignment horizontal="center" vertical="center"/>
      <protection locked="0"/>
    </xf>
    <xf numFmtId="0" fontId="1" fillId="2" borderId="1" xfId="0" applyFont="1" applyFill="1" applyBorder="1" applyAlignment="1">
      <alignment horizontal="right"/>
    </xf>
    <xf numFmtId="164" fontId="1" fillId="0" borderId="1" xfId="0" applyNumberFormat="1" applyFont="1" applyBorder="1" applyAlignment="1" applyProtection="1">
      <alignment horizontal="center" vertical="center"/>
      <protection locked="0"/>
    </xf>
    <xf numFmtId="0" fontId="1"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166" fontId="1" fillId="2" borderId="2" xfId="0" applyNumberFormat="1" applyFont="1" applyFill="1" applyBorder="1" applyAlignment="1">
      <alignment horizontal="right" vertical="center"/>
    </xf>
    <xf numFmtId="166" fontId="1" fillId="2" borderId="4" xfId="0" applyNumberFormat="1" applyFont="1" applyFill="1" applyBorder="1" applyAlignment="1">
      <alignment horizontal="right" vertical="center"/>
    </xf>
    <xf numFmtId="0" fontId="1" fillId="0" borderId="1" xfId="0" applyFont="1" applyBorder="1" applyAlignment="1" applyProtection="1">
      <alignment horizontal="center" vertical="top"/>
      <protection locked="0"/>
    </xf>
    <xf numFmtId="0" fontId="1" fillId="0" borderId="1" xfId="0" applyFont="1" applyBorder="1" applyAlignment="1" applyProtection="1">
      <alignment horizontal="left" vertical="top"/>
      <protection locked="0"/>
    </xf>
    <xf numFmtId="0" fontId="1" fillId="2" borderId="2" xfId="0" applyFont="1" applyFill="1" applyBorder="1" applyAlignment="1">
      <alignment horizontal="left" vertical="top" wrapText="1"/>
    </xf>
    <xf numFmtId="0" fontId="1" fillId="2" borderId="3" xfId="0" applyFont="1" applyFill="1" applyBorder="1" applyAlignment="1">
      <alignment horizontal="left" vertical="top" wrapText="1"/>
    </xf>
    <xf numFmtId="0" fontId="1" fillId="2" borderId="4" xfId="0" applyFont="1" applyFill="1" applyBorder="1" applyAlignment="1">
      <alignment horizontal="left" vertical="top" wrapText="1"/>
    </xf>
    <xf numFmtId="164" fontId="1" fillId="0" borderId="5" xfId="0" applyNumberFormat="1" applyFont="1" applyBorder="1" applyAlignment="1">
      <alignment horizontal="center" vertical="center"/>
    </xf>
    <xf numFmtId="164" fontId="1" fillId="0" borderId="6" xfId="0" applyNumberFormat="1" applyFont="1" applyBorder="1" applyAlignment="1">
      <alignment horizontal="center" vertical="center"/>
    </xf>
    <xf numFmtId="164" fontId="1" fillId="0" borderId="7" xfId="0" applyNumberFormat="1" applyFont="1" applyBorder="1" applyAlignment="1">
      <alignment horizontal="center" vertical="center"/>
    </xf>
    <xf numFmtId="0" fontId="13" fillId="5" borderId="13" xfId="0" applyFont="1" applyFill="1" applyBorder="1" applyAlignment="1">
      <alignment horizontal="center"/>
    </xf>
    <xf numFmtId="0" fontId="13" fillId="5" borderId="3" xfId="0" applyFont="1" applyFill="1" applyBorder="1" applyAlignment="1">
      <alignment horizontal="center"/>
    </xf>
    <xf numFmtId="0" fontId="13" fillId="5" borderId="4" xfId="0" applyFont="1" applyFill="1" applyBorder="1" applyAlignment="1">
      <alignment horizontal="center"/>
    </xf>
    <xf numFmtId="164" fontId="1" fillId="0" borderId="13" xfId="0" applyNumberFormat="1" applyFont="1" applyBorder="1" applyAlignment="1">
      <alignment horizontal="center" vertical="center"/>
    </xf>
    <xf numFmtId="164" fontId="1" fillId="0" borderId="0" xfId="0" applyNumberFormat="1" applyFont="1" applyAlignment="1">
      <alignment horizontal="center" vertical="center"/>
    </xf>
    <xf numFmtId="164" fontId="1" fillId="0" borderId="12" xfId="0" applyNumberFormat="1" applyFont="1" applyBorder="1" applyAlignment="1">
      <alignment horizontal="center" vertical="center"/>
    </xf>
    <xf numFmtId="167" fontId="1" fillId="0" borderId="5" xfId="0" applyNumberFormat="1" applyFont="1" applyBorder="1" applyAlignment="1" applyProtection="1">
      <alignment horizontal="center" vertical="center"/>
      <protection locked="0"/>
    </xf>
    <xf numFmtId="167" fontId="1" fillId="0" borderId="6" xfId="0" applyNumberFormat="1" applyFont="1" applyBorder="1" applyAlignment="1" applyProtection="1">
      <alignment horizontal="center" vertical="center"/>
      <protection locked="0"/>
    </xf>
    <xf numFmtId="167" fontId="1" fillId="0" borderId="7" xfId="0" applyNumberFormat="1" applyFont="1" applyBorder="1" applyAlignment="1" applyProtection="1">
      <alignment horizontal="center" vertical="center"/>
      <protection locked="0"/>
    </xf>
    <xf numFmtId="0" fontId="1" fillId="0" borderId="6" xfId="0" applyFont="1" applyBorder="1" applyAlignment="1" applyProtection="1">
      <alignment horizontal="center"/>
      <protection locked="0"/>
    </xf>
    <xf numFmtId="0" fontId="1" fillId="0" borderId="5" xfId="0" applyFont="1" applyBorder="1" applyAlignment="1" applyProtection="1">
      <alignment horizontal="left" vertical="top" wrapText="1"/>
      <protection locked="0"/>
    </xf>
    <xf numFmtId="0" fontId="1" fillId="0" borderId="6" xfId="0" applyFont="1" applyBorder="1" applyAlignment="1" applyProtection="1">
      <alignment horizontal="left" vertical="top" wrapText="1"/>
      <protection locked="0"/>
    </xf>
    <xf numFmtId="0" fontId="1" fillId="0" borderId="7" xfId="0" applyFont="1" applyBorder="1" applyAlignment="1" applyProtection="1">
      <alignment horizontal="left" vertical="top" wrapText="1"/>
      <protection locked="0"/>
    </xf>
    <xf numFmtId="0" fontId="1" fillId="0" borderId="10" xfId="0" applyFont="1" applyBorder="1" applyAlignment="1" applyProtection="1">
      <alignment horizontal="left" vertical="top" wrapText="1"/>
      <protection locked="0"/>
    </xf>
    <xf numFmtId="0" fontId="1" fillId="0" borderId="11" xfId="0" applyFont="1" applyBorder="1" applyAlignment="1" applyProtection="1">
      <alignment horizontal="left" vertical="top" wrapText="1"/>
      <protection locked="0"/>
    </xf>
    <xf numFmtId="0" fontId="1" fillId="0" borderId="12" xfId="0" applyFont="1" applyBorder="1" applyAlignment="1" applyProtection="1">
      <alignment horizontal="left" vertical="top" wrapText="1"/>
      <protection locked="0"/>
    </xf>
    <xf numFmtId="0" fontId="1" fillId="2" borderId="5" xfId="0" applyFont="1" applyFill="1" applyBorder="1" applyAlignment="1">
      <alignment horizontal="right" vertical="top"/>
    </xf>
    <xf numFmtId="0" fontId="1" fillId="2" borderId="6" xfId="0" applyFont="1" applyFill="1" applyBorder="1" applyAlignment="1">
      <alignment horizontal="right" vertical="top"/>
    </xf>
    <xf numFmtId="0" fontId="1" fillId="2" borderId="7" xfId="0" applyFont="1" applyFill="1" applyBorder="1" applyAlignment="1">
      <alignment horizontal="right" vertical="top"/>
    </xf>
    <xf numFmtId="0" fontId="1" fillId="2" borderId="10" xfId="0" applyFont="1" applyFill="1" applyBorder="1" applyAlignment="1">
      <alignment horizontal="right" vertical="top"/>
    </xf>
    <xf numFmtId="0" fontId="1" fillId="2" borderId="11" xfId="0" applyFont="1" applyFill="1" applyBorder="1" applyAlignment="1">
      <alignment horizontal="right" vertical="top"/>
    </xf>
    <xf numFmtId="0" fontId="1" fillId="2" borderId="12" xfId="0" applyFont="1" applyFill="1" applyBorder="1" applyAlignment="1">
      <alignment horizontal="right" vertical="top"/>
    </xf>
    <xf numFmtId="0" fontId="9" fillId="5" borderId="2" xfId="0" applyFont="1" applyFill="1" applyBorder="1" applyAlignment="1">
      <alignment horizontal="left" vertical="top"/>
    </xf>
    <xf numFmtId="0" fontId="9" fillId="5" borderId="3" xfId="0" applyFont="1" applyFill="1" applyBorder="1" applyAlignment="1">
      <alignment horizontal="left" vertical="top"/>
    </xf>
    <xf numFmtId="0" fontId="9" fillId="5" borderId="4" xfId="0" applyFont="1" applyFill="1" applyBorder="1" applyAlignment="1">
      <alignment horizontal="left" vertical="top"/>
    </xf>
    <xf numFmtId="0" fontId="1" fillId="2" borderId="8" xfId="0" applyFont="1" applyFill="1" applyBorder="1" applyAlignment="1">
      <alignment horizontal="left" vertical="top" wrapText="1"/>
    </xf>
    <xf numFmtId="0" fontId="1" fillId="2" borderId="15" xfId="0" applyFont="1" applyFill="1" applyBorder="1" applyAlignment="1">
      <alignment horizontal="left" vertical="top" wrapText="1"/>
    </xf>
    <xf numFmtId="0" fontId="1" fillId="2" borderId="9" xfId="0" applyFont="1" applyFill="1" applyBorder="1" applyAlignment="1">
      <alignment horizontal="left" vertical="top" wrapText="1"/>
    </xf>
    <xf numFmtId="0" fontId="9" fillId="2" borderId="8" xfId="0" applyFont="1" applyFill="1" applyBorder="1" applyAlignment="1">
      <alignment horizontal="center" vertical="center"/>
    </xf>
    <xf numFmtId="0" fontId="9" fillId="2" borderId="15" xfId="0" applyFont="1" applyFill="1" applyBorder="1" applyAlignment="1">
      <alignment horizontal="center" vertical="center"/>
    </xf>
    <xf numFmtId="0" fontId="9" fillId="2" borderId="9" xfId="0" applyFont="1" applyFill="1" applyBorder="1" applyAlignment="1">
      <alignment horizontal="center" vertical="center"/>
    </xf>
    <xf numFmtId="0" fontId="53" fillId="0" borderId="2" xfId="1" applyFont="1" applyBorder="1" applyAlignment="1" applyProtection="1">
      <alignment horizontal="left" vertical="top"/>
      <protection locked="0"/>
    </xf>
    <xf numFmtId="0" fontId="53" fillId="0" borderId="3" xfId="1" applyFont="1" applyBorder="1" applyAlignment="1" applyProtection="1">
      <alignment horizontal="left" vertical="top"/>
      <protection locked="0"/>
    </xf>
    <xf numFmtId="0" fontId="53" fillId="0" borderId="4" xfId="1" applyFont="1" applyBorder="1" applyAlignment="1" applyProtection="1">
      <alignment horizontal="left" vertical="top"/>
      <protection locked="0"/>
    </xf>
    <xf numFmtId="164" fontId="1" fillId="0" borderId="5" xfId="0" applyNumberFormat="1" applyFont="1" applyBorder="1" applyAlignment="1" applyProtection="1">
      <alignment horizontal="center" vertical="center"/>
      <protection locked="0"/>
    </xf>
    <xf numFmtId="164" fontId="1" fillId="0" borderId="6" xfId="0" applyNumberFormat="1" applyFont="1" applyBorder="1" applyAlignment="1" applyProtection="1">
      <alignment horizontal="center" vertical="center"/>
      <protection locked="0"/>
    </xf>
    <xf numFmtId="164" fontId="1" fillId="0" borderId="7" xfId="0" applyNumberFormat="1" applyFont="1" applyBorder="1" applyAlignment="1" applyProtection="1">
      <alignment horizontal="center" vertical="center"/>
      <protection locked="0"/>
    </xf>
    <xf numFmtId="164" fontId="1" fillId="0" borderId="10" xfId="0" applyNumberFormat="1" applyFont="1" applyBorder="1" applyAlignment="1" applyProtection="1">
      <alignment horizontal="center" vertical="center"/>
      <protection locked="0"/>
    </xf>
    <xf numFmtId="164" fontId="1" fillId="0" borderId="11" xfId="0" applyNumberFormat="1" applyFont="1" applyBorder="1" applyAlignment="1" applyProtection="1">
      <alignment horizontal="center" vertical="center"/>
      <protection locked="0"/>
    </xf>
    <xf numFmtId="164" fontId="1" fillId="0" borderId="12" xfId="0" applyNumberFormat="1" applyFont="1" applyBorder="1" applyAlignment="1" applyProtection="1">
      <alignment horizontal="center" vertical="center"/>
      <protection locked="0"/>
    </xf>
    <xf numFmtId="0" fontId="1" fillId="0" borderId="8" xfId="0" applyFont="1" applyBorder="1" applyAlignment="1" applyProtection="1">
      <alignment horizontal="left" vertical="top" wrapText="1"/>
      <protection locked="0"/>
    </xf>
    <xf numFmtId="0" fontId="1" fillId="0" borderId="9" xfId="0" applyFont="1" applyBorder="1" applyAlignment="1" applyProtection="1">
      <alignment horizontal="left" vertical="top" wrapText="1"/>
      <protection locked="0"/>
    </xf>
    <xf numFmtId="164" fontId="1" fillId="0" borderId="8" xfId="0" applyNumberFormat="1" applyFont="1" applyBorder="1" applyAlignment="1" applyProtection="1">
      <alignment horizontal="center" vertical="center"/>
      <protection locked="0"/>
    </xf>
    <xf numFmtId="164" fontId="1" fillId="0" borderId="9" xfId="0" applyNumberFormat="1" applyFont="1" applyBorder="1" applyAlignment="1" applyProtection="1">
      <alignment horizontal="center" vertical="center"/>
      <protection locked="0"/>
    </xf>
    <xf numFmtId="0" fontId="9" fillId="2" borderId="5"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13"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14"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12" xfId="0" applyFont="1" applyFill="1" applyBorder="1" applyAlignment="1">
      <alignment horizontal="center" vertical="center" wrapText="1"/>
    </xf>
    <xf numFmtId="2" fontId="1" fillId="0" borderId="5" xfId="0" applyNumberFormat="1" applyFont="1" applyBorder="1" applyAlignment="1" applyProtection="1">
      <alignment horizontal="center" vertical="center"/>
      <protection locked="0"/>
    </xf>
    <xf numFmtId="2" fontId="1" fillId="0" borderId="6" xfId="0" applyNumberFormat="1" applyFont="1" applyBorder="1" applyAlignment="1" applyProtection="1">
      <alignment horizontal="center" vertical="center"/>
      <protection locked="0"/>
    </xf>
    <xf numFmtId="2" fontId="1" fillId="0" borderId="7" xfId="0" applyNumberFormat="1" applyFont="1" applyBorder="1" applyAlignment="1" applyProtection="1">
      <alignment horizontal="center" vertical="center"/>
      <protection locked="0"/>
    </xf>
    <xf numFmtId="2" fontId="1" fillId="0" borderId="10" xfId="0" applyNumberFormat="1" applyFont="1" applyBorder="1" applyAlignment="1" applyProtection="1">
      <alignment horizontal="center" vertical="center"/>
      <protection locked="0"/>
    </xf>
    <xf numFmtId="2" fontId="1" fillId="0" borderId="11" xfId="0" applyNumberFormat="1" applyFont="1" applyBorder="1" applyAlignment="1" applyProtection="1">
      <alignment horizontal="center" vertical="center"/>
      <protection locked="0"/>
    </xf>
    <xf numFmtId="2" fontId="1" fillId="0" borderId="12" xfId="0" applyNumberFormat="1" applyFont="1" applyBorder="1" applyAlignment="1" applyProtection="1">
      <alignment horizontal="center" vertical="center"/>
      <protection locked="0"/>
    </xf>
    <xf numFmtId="164" fontId="1" fillId="0" borderId="8" xfId="0" applyNumberFormat="1" applyFont="1" applyBorder="1" applyAlignment="1">
      <alignment horizontal="center" vertical="center"/>
    </xf>
    <xf numFmtId="164" fontId="1" fillId="0" borderId="9" xfId="0" applyNumberFormat="1" applyFont="1" applyBorder="1" applyAlignment="1">
      <alignment horizontal="center" vertical="center"/>
    </xf>
    <xf numFmtId="0" fontId="9" fillId="2" borderId="8" xfId="0" applyFont="1" applyFill="1" applyBorder="1" applyAlignment="1">
      <alignment horizontal="left" vertical="top" wrapText="1"/>
    </xf>
    <xf numFmtId="0" fontId="9" fillId="2" borderId="1" xfId="0" applyFont="1" applyFill="1" applyBorder="1" applyAlignment="1">
      <alignment horizontal="right"/>
    </xf>
    <xf numFmtId="164" fontId="1" fillId="0" borderId="1" xfId="0" applyNumberFormat="1" applyFont="1" applyBorder="1" applyAlignment="1">
      <alignment horizontal="center" vertical="center"/>
    </xf>
    <xf numFmtId="0" fontId="1" fillId="2" borderId="1" xfId="0" applyFont="1" applyFill="1" applyBorder="1" applyAlignment="1">
      <alignment horizontal="center" wrapText="1"/>
    </xf>
    <xf numFmtId="0" fontId="9" fillId="4" borderId="2" xfId="0" applyFont="1" applyFill="1" applyBorder="1" applyAlignment="1">
      <alignment horizontal="left"/>
    </xf>
    <xf numFmtId="0" fontId="9" fillId="4" borderId="3" xfId="0" applyFont="1" applyFill="1" applyBorder="1" applyAlignment="1">
      <alignment horizontal="left"/>
    </xf>
    <xf numFmtId="0" fontId="9" fillId="4" borderId="4" xfId="0" applyFont="1" applyFill="1" applyBorder="1" applyAlignment="1">
      <alignment horizontal="left"/>
    </xf>
    <xf numFmtId="0" fontId="1" fillId="2" borderId="1" xfId="0" applyFont="1" applyFill="1" applyBorder="1" applyAlignment="1">
      <alignment horizontal="right" vertical="center"/>
    </xf>
    <xf numFmtId="0" fontId="1" fillId="2" borderId="5" xfId="0" applyFont="1" applyFill="1" applyBorder="1" applyAlignment="1">
      <alignment horizontal="center" vertical="top" wrapText="1"/>
    </xf>
    <xf numFmtId="0" fontId="1" fillId="2" borderId="6" xfId="0" applyFont="1" applyFill="1" applyBorder="1" applyAlignment="1">
      <alignment horizontal="center" vertical="top" wrapText="1"/>
    </xf>
    <xf numFmtId="0" fontId="1" fillId="2" borderId="7" xfId="0" applyFont="1" applyFill="1" applyBorder="1" applyAlignment="1">
      <alignment horizontal="center" vertical="top" wrapText="1"/>
    </xf>
    <xf numFmtId="0" fontId="1" fillId="2" borderId="13" xfId="0" applyFont="1" applyFill="1" applyBorder="1" applyAlignment="1">
      <alignment horizontal="center" vertical="top" wrapText="1"/>
    </xf>
    <xf numFmtId="0" fontId="1" fillId="2" borderId="0" xfId="0" applyFont="1" applyFill="1" applyAlignment="1">
      <alignment horizontal="center" vertical="top" wrapText="1"/>
    </xf>
    <xf numFmtId="0" fontId="1" fillId="2" borderId="14" xfId="0" applyFont="1" applyFill="1" applyBorder="1" applyAlignment="1">
      <alignment horizontal="center" vertical="top" wrapText="1"/>
    </xf>
    <xf numFmtId="0" fontId="1" fillId="2" borderId="10" xfId="0" applyFont="1" applyFill="1" applyBorder="1" applyAlignment="1">
      <alignment horizontal="center" vertical="top" wrapText="1"/>
    </xf>
    <xf numFmtId="0" fontId="1" fillId="2" borderId="11" xfId="0" applyFont="1" applyFill="1" applyBorder="1" applyAlignment="1">
      <alignment horizontal="center" vertical="top" wrapText="1"/>
    </xf>
    <xf numFmtId="0" fontId="1" fillId="2" borderId="12" xfId="0" applyFont="1" applyFill="1" applyBorder="1" applyAlignment="1">
      <alignment horizontal="center" vertical="top" wrapText="1"/>
    </xf>
    <xf numFmtId="0" fontId="1" fillId="5" borderId="1" xfId="0" applyFont="1" applyFill="1" applyBorder="1" applyAlignment="1">
      <alignment horizontal="center"/>
    </xf>
    <xf numFmtId="0" fontId="1" fillId="0" borderId="1" xfId="0" applyFont="1" applyBorder="1" applyAlignment="1" applyProtection="1">
      <alignment horizontal="center" vertical="center"/>
      <protection locked="0"/>
    </xf>
    <xf numFmtId="14" fontId="1" fillId="0" borderId="1" xfId="0" applyNumberFormat="1" applyFont="1" applyBorder="1" applyAlignment="1" applyProtection="1">
      <alignment horizontal="center" vertical="center"/>
      <protection locked="0"/>
    </xf>
    <xf numFmtId="0" fontId="1" fillId="2" borderId="2" xfId="0" applyFont="1" applyFill="1" applyBorder="1" applyAlignment="1">
      <alignment horizontal="center" vertical="top" wrapText="1"/>
    </xf>
    <xf numFmtId="0" fontId="1" fillId="2" borderId="4" xfId="0" applyFont="1" applyFill="1" applyBorder="1" applyAlignment="1">
      <alignment horizontal="center" vertical="top" wrapText="1"/>
    </xf>
    <xf numFmtId="0" fontId="9" fillId="2" borderId="8" xfId="0" applyFont="1" applyFill="1" applyBorder="1" applyAlignment="1">
      <alignment horizontal="right"/>
    </xf>
    <xf numFmtId="0" fontId="1" fillId="2" borderId="9" xfId="0" applyFont="1" applyFill="1" applyBorder="1" applyAlignment="1">
      <alignment horizontal="right" vertical="center"/>
    </xf>
    <xf numFmtId="2" fontId="1" fillId="0" borderId="9" xfId="0" applyNumberFormat="1" applyFont="1" applyBorder="1" applyAlignment="1" applyProtection="1">
      <alignment horizontal="center" vertical="center"/>
      <protection locked="0"/>
    </xf>
    <xf numFmtId="0" fontId="1" fillId="2" borderId="10" xfId="0" applyFont="1" applyFill="1" applyBorder="1" applyAlignment="1">
      <alignment horizontal="right"/>
    </xf>
    <xf numFmtId="0" fontId="1" fillId="2" borderId="11" xfId="0" applyFont="1" applyFill="1" applyBorder="1" applyAlignment="1">
      <alignment horizontal="right"/>
    </xf>
    <xf numFmtId="0" fontId="1" fillId="2" borderId="12" xfId="0" applyFont="1" applyFill="1" applyBorder="1" applyAlignment="1">
      <alignment horizontal="right"/>
    </xf>
    <xf numFmtId="0" fontId="1" fillId="0" borderId="1" xfId="0" applyFont="1" applyBorder="1" applyAlignment="1" applyProtection="1">
      <alignment horizontal="left" vertical="top" wrapText="1"/>
      <protection locked="0"/>
    </xf>
    <xf numFmtId="0" fontId="9" fillId="4" borderId="2" xfId="0" applyFont="1" applyFill="1" applyBorder="1" applyAlignment="1">
      <alignment horizontal="left" vertical="top"/>
    </xf>
    <xf numFmtId="0" fontId="9" fillId="4" borderId="3" xfId="0" applyFont="1" applyFill="1" applyBorder="1" applyAlignment="1">
      <alignment horizontal="left" vertical="top"/>
    </xf>
    <xf numFmtId="0" fontId="9" fillId="4" borderId="4" xfId="0" applyFont="1" applyFill="1" applyBorder="1" applyAlignment="1">
      <alignment horizontal="left" vertical="top"/>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2" fontId="1" fillId="0" borderId="1" xfId="0" applyNumberFormat="1" applyFont="1" applyBorder="1" applyAlignment="1">
      <alignment horizontal="center" vertical="center"/>
    </xf>
    <xf numFmtId="0" fontId="1" fillId="0" borderId="1" xfId="0" applyFont="1" applyBorder="1" applyAlignment="1">
      <alignment horizontal="center" vertical="center"/>
    </xf>
    <xf numFmtId="164" fontId="1" fillId="0" borderId="1" xfId="0" applyNumberFormat="1" applyFont="1" applyBorder="1" applyAlignment="1">
      <alignment horizontal="center"/>
    </xf>
    <xf numFmtId="0" fontId="1" fillId="0" borderId="1" xfId="0" applyFont="1" applyBorder="1" applyAlignment="1">
      <alignment horizontal="center"/>
    </xf>
    <xf numFmtId="0" fontId="9" fillId="5" borderId="1" xfId="0" applyFont="1" applyFill="1" applyBorder="1" applyAlignment="1">
      <alignment horizontal="left"/>
    </xf>
    <xf numFmtId="0" fontId="1" fillId="2" borderId="1" xfId="0" applyFont="1" applyFill="1" applyBorder="1"/>
    <xf numFmtId="164" fontId="1" fillId="0" borderId="1" xfId="0" applyNumberFormat="1" applyFont="1" applyBorder="1"/>
    <xf numFmtId="0" fontId="1" fillId="2" borderId="2" xfId="0" applyFont="1" applyFill="1" applyBorder="1" applyAlignment="1">
      <alignment horizontal="right" wrapText="1"/>
    </xf>
    <xf numFmtId="0" fontId="1" fillId="2" borderId="3" xfId="0" applyFont="1" applyFill="1" applyBorder="1" applyAlignment="1">
      <alignment horizontal="right" wrapText="1"/>
    </xf>
    <xf numFmtId="0" fontId="1" fillId="2" borderId="4" xfId="0" applyFont="1" applyFill="1" applyBorder="1" applyAlignment="1">
      <alignment horizontal="right" wrapText="1"/>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 fillId="2" borderId="1" xfId="0" applyFont="1" applyFill="1" applyBorder="1" applyAlignment="1">
      <alignment horizontal="left" vertical="top" wrapText="1"/>
    </xf>
    <xf numFmtId="0" fontId="1" fillId="2" borderId="4" xfId="0" applyFont="1" applyFill="1" applyBorder="1" applyAlignment="1">
      <alignment horizontal="left"/>
    </xf>
    <xf numFmtId="0" fontId="1" fillId="2" borderId="1" xfId="0" applyFont="1" applyFill="1" applyBorder="1" applyAlignment="1">
      <alignment horizontal="left"/>
    </xf>
    <xf numFmtId="164" fontId="1" fillId="3" borderId="1" xfId="0" applyNumberFormat="1" applyFont="1" applyFill="1" applyBorder="1"/>
    <xf numFmtId="0" fontId="13" fillId="2" borderId="2" xfId="0" applyFont="1" applyFill="1" applyBorder="1" applyAlignment="1">
      <alignment horizontal="left" vertical="top"/>
    </xf>
    <xf numFmtId="0" fontId="13" fillId="2" borderId="3" xfId="0" applyFont="1" applyFill="1" applyBorder="1" applyAlignment="1">
      <alignment horizontal="left" vertical="top"/>
    </xf>
    <xf numFmtId="0" fontId="13" fillId="2" borderId="4" xfId="0" applyFont="1" applyFill="1" applyBorder="1" applyAlignment="1">
      <alignment horizontal="left" vertical="top"/>
    </xf>
    <xf numFmtId="0" fontId="1" fillId="3" borderId="2" xfId="0" applyFont="1" applyFill="1" applyBorder="1" applyAlignment="1" applyProtection="1">
      <alignment horizontal="left" vertical="top" wrapText="1"/>
      <protection locked="0"/>
    </xf>
    <xf numFmtId="0" fontId="1" fillId="3" borderId="3" xfId="0" applyFont="1" applyFill="1" applyBorder="1" applyAlignment="1" applyProtection="1">
      <alignment horizontal="left" vertical="top" wrapText="1"/>
      <protection locked="0"/>
    </xf>
    <xf numFmtId="0" fontId="1" fillId="3" borderId="4" xfId="0" applyFont="1" applyFill="1" applyBorder="1" applyAlignment="1" applyProtection="1">
      <alignment horizontal="left" vertical="top" wrapText="1"/>
      <protection locked="0"/>
    </xf>
    <xf numFmtId="0" fontId="1" fillId="4" borderId="5" xfId="0" applyFont="1" applyFill="1" applyBorder="1" applyAlignment="1">
      <alignment horizontal="left" vertical="top" wrapText="1"/>
    </xf>
    <xf numFmtId="0" fontId="1" fillId="4" borderId="6" xfId="0" applyFont="1" applyFill="1" applyBorder="1" applyAlignment="1">
      <alignment horizontal="left" vertical="top" wrapText="1"/>
    </xf>
    <xf numFmtId="0" fontId="1" fillId="4" borderId="7" xfId="0" applyFont="1" applyFill="1" applyBorder="1" applyAlignment="1">
      <alignment horizontal="left" vertical="top" wrapText="1"/>
    </xf>
    <xf numFmtId="0" fontId="1" fillId="4" borderId="10" xfId="0" applyFont="1" applyFill="1" applyBorder="1" applyAlignment="1">
      <alignment horizontal="left" vertical="top" wrapText="1"/>
    </xf>
    <xf numFmtId="0" fontId="1" fillId="4" borderId="11" xfId="0" applyFont="1" applyFill="1" applyBorder="1" applyAlignment="1">
      <alignment horizontal="left" vertical="top" wrapText="1"/>
    </xf>
    <xf numFmtId="0" fontId="1" fillId="4" borderId="12" xfId="0" applyFont="1" applyFill="1" applyBorder="1" applyAlignment="1">
      <alignment horizontal="left" vertical="top" wrapText="1"/>
    </xf>
    <xf numFmtId="0" fontId="9" fillId="2" borderId="1" xfId="0" applyFont="1" applyFill="1" applyBorder="1" applyAlignment="1">
      <alignment horizontal="center" vertical="top" wrapText="1"/>
    </xf>
    <xf numFmtId="0" fontId="1" fillId="2" borderId="1" xfId="0" applyFont="1" applyFill="1" applyBorder="1" applyAlignment="1">
      <alignment horizontal="center" vertical="top" wrapText="1"/>
    </xf>
    <xf numFmtId="0" fontId="1" fillId="0" borderId="1" xfId="0" applyFont="1" applyBorder="1" applyAlignment="1">
      <alignment horizontal="center" vertical="top" wrapText="1"/>
    </xf>
    <xf numFmtId="164" fontId="1" fillId="0" borderId="1" xfId="0" applyNumberFormat="1" applyFont="1" applyBorder="1" applyAlignment="1" applyProtection="1">
      <alignment horizontal="center" vertical="center" wrapText="1"/>
      <protection locked="0"/>
    </xf>
    <xf numFmtId="14" fontId="1" fillId="0" borderId="2" xfId="0" applyNumberFormat="1" applyFont="1" applyBorder="1" applyAlignment="1" applyProtection="1">
      <alignment horizontal="center" vertical="center" wrapText="1"/>
      <protection locked="0"/>
    </xf>
    <xf numFmtId="14" fontId="1" fillId="0" borderId="3" xfId="0" applyNumberFormat="1" applyFont="1" applyBorder="1" applyAlignment="1" applyProtection="1">
      <alignment horizontal="center" vertical="center" wrapText="1"/>
      <protection locked="0"/>
    </xf>
    <xf numFmtId="14" fontId="1" fillId="0" borderId="4"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top" wrapText="1"/>
      <protection locked="0"/>
    </xf>
    <xf numFmtId="0" fontId="1" fillId="0" borderId="3" xfId="0" applyFont="1" applyBorder="1" applyAlignment="1" applyProtection="1">
      <alignment horizontal="center" vertical="top" wrapText="1"/>
      <protection locked="0"/>
    </xf>
    <xf numFmtId="0" fontId="1" fillId="0" borderId="4" xfId="0" applyFont="1" applyBorder="1" applyAlignment="1" applyProtection="1">
      <alignment horizontal="center" vertical="top" wrapText="1"/>
      <protection locked="0"/>
    </xf>
    <xf numFmtId="0" fontId="1" fillId="2" borderId="2" xfId="0" applyFont="1" applyFill="1" applyBorder="1" applyAlignment="1">
      <alignment horizontal="left"/>
    </xf>
    <xf numFmtId="0" fontId="1" fillId="2" borderId="3" xfId="0" applyFont="1" applyFill="1" applyBorder="1" applyAlignment="1">
      <alignment horizontal="left"/>
    </xf>
    <xf numFmtId="0" fontId="1" fillId="2" borderId="1" xfId="0" applyFont="1" applyFill="1" applyBorder="1" applyAlignment="1">
      <alignment horizontal="center"/>
    </xf>
    <xf numFmtId="0" fontId="1" fillId="0" borderId="2" xfId="0" applyFont="1" applyBorder="1" applyAlignment="1" applyProtection="1">
      <alignment horizontal="left"/>
      <protection locked="0"/>
    </xf>
    <xf numFmtId="0" fontId="1" fillId="0" borderId="3" xfId="0" applyFont="1" applyBorder="1" applyAlignment="1" applyProtection="1">
      <alignment horizontal="left"/>
      <protection locked="0"/>
    </xf>
    <xf numFmtId="0" fontId="1" fillId="0" borderId="2" xfId="0" applyFont="1" applyBorder="1" applyAlignment="1" applyProtection="1">
      <alignment horizontal="left" wrapText="1"/>
      <protection locked="0"/>
    </xf>
    <xf numFmtId="0" fontId="1" fillId="0" borderId="3" xfId="0" applyFont="1" applyBorder="1" applyAlignment="1" applyProtection="1">
      <alignment horizontal="left" wrapText="1"/>
      <protection locked="0"/>
    </xf>
    <xf numFmtId="0" fontId="1" fillId="0" borderId="4" xfId="0" applyFont="1" applyBorder="1" applyAlignment="1" applyProtection="1">
      <alignment horizontal="left" wrapText="1"/>
      <protection locked="0"/>
    </xf>
    <xf numFmtId="14" fontId="1" fillId="0" borderId="1" xfId="0" applyNumberFormat="1" applyFont="1" applyBorder="1" applyAlignment="1" applyProtection="1">
      <alignment horizontal="center" wrapText="1"/>
      <protection locked="0"/>
    </xf>
    <xf numFmtId="0" fontId="1" fillId="0" borderId="4" xfId="0" applyFont="1" applyBorder="1" applyAlignment="1" applyProtection="1">
      <alignment horizontal="center"/>
      <protection locked="0"/>
    </xf>
    <xf numFmtId="0" fontId="1" fillId="0" borderId="0" xfId="0" applyFont="1" applyAlignment="1">
      <alignment horizontal="left" vertical="top" wrapText="1"/>
    </xf>
    <xf numFmtId="0" fontId="50" fillId="0" borderId="0" xfId="0" applyFont="1" applyAlignment="1">
      <alignment horizontal="left" vertical="top" wrapText="1"/>
    </xf>
    <xf numFmtId="0" fontId="9" fillId="2" borderId="1" xfId="0" applyFont="1" applyFill="1" applyBorder="1" applyAlignment="1">
      <alignment horizontal="right" vertical="top"/>
    </xf>
    <xf numFmtId="0" fontId="9" fillId="2" borderId="2" xfId="0" applyFont="1" applyFill="1" applyBorder="1" applyAlignment="1">
      <alignment horizontal="left" vertical="top"/>
    </xf>
    <xf numFmtId="0" fontId="9" fillId="2" borderId="3" xfId="0" applyFont="1" applyFill="1" applyBorder="1" applyAlignment="1">
      <alignment horizontal="left" vertical="top"/>
    </xf>
    <xf numFmtId="0" fontId="9" fillId="2" borderId="4" xfId="0" applyFont="1" applyFill="1" applyBorder="1" applyAlignment="1">
      <alignment horizontal="left" vertical="top"/>
    </xf>
    <xf numFmtId="0" fontId="1" fillId="0" borderId="6" xfId="0" applyFont="1" applyBorder="1" applyAlignment="1">
      <alignment horizontal="left" vertical="top" wrapText="1"/>
    </xf>
    <xf numFmtId="0" fontId="1" fillId="0" borderId="0" xfId="0" applyFont="1" applyAlignment="1">
      <alignment vertical="top" wrapText="1"/>
    </xf>
    <xf numFmtId="0" fontId="7" fillId="0" borderId="0" xfId="0" applyFont="1" applyAlignment="1">
      <alignment vertical="center"/>
    </xf>
    <xf numFmtId="0" fontId="7" fillId="0" borderId="0" xfId="0" applyFont="1" applyAlignment="1">
      <alignment horizontal="left" vertical="top"/>
    </xf>
    <xf numFmtId="0" fontId="8" fillId="0" borderId="0" xfId="0" applyFont="1" applyAlignment="1">
      <alignment vertical="center"/>
    </xf>
    <xf numFmtId="0" fontId="7" fillId="0" borderId="0" xfId="0" applyFont="1" applyAlignment="1">
      <alignment horizontal="left" vertical="top" wrapText="1"/>
    </xf>
    <xf numFmtId="0" fontId="9" fillId="0" borderId="2" xfId="0" applyFont="1" applyBorder="1" applyAlignment="1" applyProtection="1">
      <alignment horizontal="center" vertical="center" wrapText="1"/>
      <protection locked="0"/>
    </xf>
    <xf numFmtId="0" fontId="9" fillId="0" borderId="3" xfId="0" applyFont="1" applyBorder="1" applyAlignment="1" applyProtection="1">
      <alignment horizontal="center" vertical="center" wrapText="1"/>
      <protection locked="0"/>
    </xf>
    <xf numFmtId="0" fontId="9" fillId="0" borderId="4" xfId="0" applyFont="1" applyBorder="1" applyAlignment="1" applyProtection="1">
      <alignment horizontal="center" vertical="center" wrapText="1"/>
      <protection locked="0"/>
    </xf>
    <xf numFmtId="0" fontId="1" fillId="0" borderId="5" xfId="0" applyFont="1" applyBorder="1" applyAlignment="1">
      <alignment horizontal="left" vertical="top" wrapText="1"/>
    </xf>
    <xf numFmtId="0" fontId="1" fillId="0" borderId="7" xfId="0" applyFont="1" applyBorder="1" applyAlignment="1">
      <alignment horizontal="left" vertical="top" wrapText="1"/>
    </xf>
    <xf numFmtId="0" fontId="1" fillId="0" borderId="10" xfId="0" applyFont="1" applyBorder="1" applyAlignment="1">
      <alignment horizontal="left" vertical="top" wrapText="1"/>
    </xf>
    <xf numFmtId="0" fontId="1" fillId="0" borderId="11" xfId="0" applyFont="1" applyBorder="1" applyAlignment="1">
      <alignment horizontal="left" vertical="top" wrapText="1"/>
    </xf>
    <xf numFmtId="0" fontId="1" fillId="0" borderId="12" xfId="0" applyFont="1" applyBorder="1" applyAlignment="1">
      <alignment horizontal="left" vertical="top" wrapText="1"/>
    </xf>
    <xf numFmtId="0" fontId="1" fillId="0" borderId="2" xfId="0" applyFont="1" applyBorder="1" applyAlignment="1">
      <alignment horizontal="left" vertical="top" wrapText="1"/>
    </xf>
    <xf numFmtId="0" fontId="1" fillId="0" borderId="3" xfId="0" applyFont="1" applyBorder="1" applyAlignment="1">
      <alignment horizontal="left" vertical="top" wrapText="1"/>
    </xf>
    <xf numFmtId="0" fontId="1" fillId="0" borderId="4" xfId="0" applyFont="1" applyBorder="1" applyAlignment="1">
      <alignment horizontal="left" vertical="top" wrapText="1"/>
    </xf>
    <xf numFmtId="0" fontId="1" fillId="2" borderId="0" xfId="0" applyFont="1" applyFill="1" applyAlignment="1">
      <alignment horizontal="left" vertical="center" wrapText="1"/>
    </xf>
    <xf numFmtId="0" fontId="1" fillId="2" borderId="14" xfId="0" applyFont="1" applyFill="1" applyBorder="1" applyAlignment="1">
      <alignment horizontal="left" vertical="center" wrapText="1"/>
    </xf>
    <xf numFmtId="0" fontId="1" fillId="2" borderId="0" xfId="0" applyFont="1" applyFill="1" applyAlignment="1">
      <alignment horizontal="left" wrapText="1"/>
    </xf>
    <xf numFmtId="0" fontId="1" fillId="2" borderId="14" xfId="0" applyFont="1" applyFill="1" applyBorder="1" applyAlignment="1">
      <alignment horizontal="left" wrapText="1"/>
    </xf>
    <xf numFmtId="0" fontId="1" fillId="2" borderId="11" xfId="0" applyFont="1" applyFill="1" applyBorder="1" applyAlignment="1">
      <alignment horizontal="left" wrapText="1"/>
    </xf>
    <xf numFmtId="0" fontId="1" fillId="2" borderId="3" xfId="0" applyFont="1" applyFill="1" applyBorder="1" applyAlignment="1">
      <alignment horizontal="left" vertical="center" wrapText="1"/>
    </xf>
    <xf numFmtId="0" fontId="1" fillId="2" borderId="4" xfId="0" applyFont="1" applyFill="1" applyBorder="1" applyAlignment="1">
      <alignment horizontal="left" vertical="center" wrapText="1"/>
    </xf>
    <xf numFmtId="0" fontId="1" fillId="2" borderId="6" xfId="0" applyFont="1" applyFill="1" applyBorder="1" applyAlignment="1">
      <alignment horizontal="left" vertical="center" wrapText="1"/>
    </xf>
    <xf numFmtId="0" fontId="1" fillId="2" borderId="7" xfId="0" applyFont="1" applyFill="1" applyBorder="1" applyAlignment="1">
      <alignment horizontal="left" vertical="center" wrapText="1"/>
    </xf>
    <xf numFmtId="0" fontId="9" fillId="4" borderId="2" xfId="0" applyFont="1" applyFill="1" applyBorder="1"/>
    <xf numFmtId="0" fontId="9" fillId="4" borderId="3" xfId="0" applyFont="1" applyFill="1" applyBorder="1"/>
    <xf numFmtId="0" fontId="9" fillId="4" borderId="4" xfId="0" applyFont="1" applyFill="1" applyBorder="1"/>
    <xf numFmtId="0" fontId="1" fillId="0" borderId="5" xfId="0" applyFont="1" applyBorder="1" applyAlignment="1" applyProtection="1">
      <alignment horizontal="left"/>
      <protection locked="0"/>
    </xf>
    <xf numFmtId="0" fontId="1" fillId="0" borderId="4" xfId="0" applyFont="1" applyBorder="1" applyAlignment="1" applyProtection="1">
      <alignment horizontal="left"/>
      <protection locked="0"/>
    </xf>
    <xf numFmtId="14" fontId="1" fillId="0" borderId="2" xfId="0" applyNumberFormat="1" applyFont="1" applyBorder="1" applyAlignment="1" applyProtection="1">
      <alignment horizontal="left"/>
      <protection locked="0"/>
    </xf>
    <xf numFmtId="14" fontId="1" fillId="0" borderId="13" xfId="0" applyNumberFormat="1" applyFont="1" applyBorder="1" applyAlignment="1" applyProtection="1">
      <alignment horizontal="left"/>
      <protection locked="0"/>
    </xf>
    <xf numFmtId="14" fontId="1" fillId="0" borderId="0" xfId="0" applyNumberFormat="1" applyFont="1" applyAlignment="1" applyProtection="1">
      <alignment horizontal="left"/>
      <protection locked="0"/>
    </xf>
    <xf numFmtId="14" fontId="1" fillId="0" borderId="6" xfId="0" applyNumberFormat="1" applyFont="1" applyBorder="1" applyAlignment="1" applyProtection="1">
      <alignment horizontal="left"/>
      <protection locked="0"/>
    </xf>
    <xf numFmtId="14" fontId="1" fillId="0" borderId="3" xfId="0" applyNumberFormat="1" applyFont="1" applyBorder="1" applyAlignment="1" applyProtection="1">
      <alignment horizontal="left"/>
      <protection locked="0"/>
    </xf>
    <xf numFmtId="14" fontId="1" fillId="0" borderId="4" xfId="0" applyNumberFormat="1" applyFont="1" applyBorder="1" applyAlignment="1" applyProtection="1">
      <alignment horizontal="left"/>
      <protection locked="0"/>
    </xf>
    <xf numFmtId="0" fontId="1" fillId="0" borderId="13" xfId="0" applyFont="1" applyBorder="1" applyAlignment="1">
      <alignment horizontal="left" vertical="top" wrapText="1"/>
    </xf>
    <xf numFmtId="0" fontId="1" fillId="0" borderId="14" xfId="0" applyFont="1" applyBorder="1" applyAlignment="1">
      <alignment horizontal="left" vertical="top" wrapText="1"/>
    </xf>
    <xf numFmtId="0" fontId="1" fillId="2" borderId="6" xfId="0" applyFont="1" applyFill="1" applyBorder="1" applyAlignment="1">
      <alignment horizontal="left"/>
    </xf>
    <xf numFmtId="0" fontId="1" fillId="2" borderId="7" xfId="0" applyFont="1" applyFill="1" applyBorder="1" applyAlignment="1">
      <alignment horizontal="left"/>
    </xf>
    <xf numFmtId="0" fontId="1" fillId="2" borderId="0" xfId="0" applyFont="1" applyFill="1" applyAlignment="1">
      <alignment horizontal="left" vertical="top"/>
    </xf>
    <xf numFmtId="0" fontId="1" fillId="2" borderId="14" xfId="0" applyFont="1" applyFill="1" applyBorder="1" applyAlignment="1">
      <alignment horizontal="left" vertical="top"/>
    </xf>
    <xf numFmtId="0" fontId="9" fillId="0" borderId="2" xfId="0" applyFont="1" applyBorder="1" applyAlignment="1">
      <alignment horizontal="left" vertical="top"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13" fillId="2" borderId="6" xfId="0" applyFont="1" applyFill="1" applyBorder="1" applyAlignment="1">
      <alignment horizontal="center"/>
    </xf>
    <xf numFmtId="0" fontId="13" fillId="2" borderId="6" xfId="0" applyFont="1" applyFill="1" applyBorder="1" applyAlignment="1">
      <alignment horizontal="left" vertical="top" wrapText="1"/>
    </xf>
    <xf numFmtId="0" fontId="13" fillId="2" borderId="7" xfId="0" applyFont="1" applyFill="1" applyBorder="1" applyAlignment="1">
      <alignment horizontal="left" vertical="top" wrapText="1"/>
    </xf>
    <xf numFmtId="0" fontId="13" fillId="2" borderId="11" xfId="0" applyFont="1" applyFill="1" applyBorder="1" applyAlignment="1">
      <alignment horizontal="left" vertical="top" wrapText="1"/>
    </xf>
    <xf numFmtId="0" fontId="13" fillId="2" borderId="12" xfId="0" applyFont="1" applyFill="1" applyBorder="1" applyAlignment="1">
      <alignment horizontal="left" vertical="top" wrapText="1"/>
    </xf>
    <xf numFmtId="0" fontId="1" fillId="2" borderId="0" xfId="0" applyFont="1" applyFill="1" applyAlignment="1">
      <alignment horizontal="left" vertical="center"/>
    </xf>
    <xf numFmtId="0" fontId="1" fillId="2" borderId="14" xfId="0" applyFont="1" applyFill="1" applyBorder="1" applyAlignment="1">
      <alignment horizontal="left" vertical="center"/>
    </xf>
    <xf numFmtId="0" fontId="1" fillId="2" borderId="0" xfId="0" applyFont="1" applyFill="1" applyAlignment="1">
      <alignment horizontal="left"/>
    </xf>
    <xf numFmtId="0" fontId="1" fillId="2" borderId="14" xfId="0" applyFont="1" applyFill="1" applyBorder="1" applyAlignment="1">
      <alignment horizontal="left"/>
    </xf>
    <xf numFmtId="0" fontId="1" fillId="0" borderId="10" xfId="0" applyFont="1" applyBorder="1" applyAlignment="1">
      <alignment horizontal="left"/>
    </xf>
    <xf numFmtId="0" fontId="1" fillId="0" borderId="11" xfId="0" applyFont="1" applyBorder="1" applyAlignment="1">
      <alignment horizontal="left"/>
    </xf>
    <xf numFmtId="0" fontId="1" fillId="0" borderId="12" xfId="0" applyFont="1" applyBorder="1" applyAlignment="1">
      <alignment horizontal="left"/>
    </xf>
    <xf numFmtId="0" fontId="0" fillId="0" borderId="2" xfId="0" applyBorder="1" applyAlignment="1" applyProtection="1">
      <alignment horizontal="left" vertical="top"/>
      <protection locked="0"/>
    </xf>
    <xf numFmtId="0" fontId="0" fillId="0" borderId="3" xfId="0" applyBorder="1" applyAlignment="1" applyProtection="1">
      <alignment horizontal="left" vertical="top"/>
      <protection locked="0"/>
    </xf>
    <xf numFmtId="0" fontId="0" fillId="0" borderId="4" xfId="0" applyBorder="1" applyAlignment="1" applyProtection="1">
      <alignment horizontal="left" vertical="top"/>
      <protection locked="0"/>
    </xf>
    <xf numFmtId="0" fontId="0" fillId="5" borderId="26" xfId="0" applyFill="1" applyBorder="1" applyAlignment="1">
      <alignment horizontal="center"/>
    </xf>
    <xf numFmtId="0" fontId="0" fillId="5" borderId="3" xfId="0" applyFill="1" applyBorder="1" applyAlignment="1">
      <alignment horizontal="center"/>
    </xf>
    <xf numFmtId="0" fontId="0" fillId="5" borderId="4" xfId="0" applyFill="1" applyBorder="1" applyAlignment="1">
      <alignment horizontal="center"/>
    </xf>
    <xf numFmtId="0" fontId="4" fillId="5" borderId="2" xfId="0" applyFont="1" applyFill="1" applyBorder="1"/>
    <xf numFmtId="0" fontId="4" fillId="5" borderId="3" xfId="0" applyFont="1" applyFill="1" applyBorder="1"/>
    <xf numFmtId="0" fontId="4" fillId="5" borderId="4" xfId="0" applyFont="1" applyFill="1" applyBorder="1"/>
    <xf numFmtId="0" fontId="24" fillId="2" borderId="2" xfId="0" applyFont="1" applyFill="1" applyBorder="1"/>
    <xf numFmtId="0" fontId="24" fillId="2" borderId="3" xfId="0" applyFont="1" applyFill="1" applyBorder="1"/>
    <xf numFmtId="0" fontId="24" fillId="2" borderId="4" xfId="0" applyFont="1" applyFill="1" applyBorder="1"/>
    <xf numFmtId="0" fontId="35" fillId="2" borderId="2" xfId="0" applyFont="1" applyFill="1" applyBorder="1"/>
    <xf numFmtId="0" fontId="35" fillId="2" borderId="3" xfId="0" applyFont="1" applyFill="1" applyBorder="1"/>
    <xf numFmtId="0" fontId="35" fillId="2" borderId="4" xfId="0" applyFont="1" applyFill="1" applyBorder="1"/>
    <xf numFmtId="0" fontId="5" fillId="14" borderId="2" xfId="0" applyFont="1" applyFill="1" applyBorder="1"/>
    <xf numFmtId="0" fontId="5" fillId="14" borderId="3" xfId="0" applyFont="1" applyFill="1" applyBorder="1"/>
    <xf numFmtId="0" fontId="5" fillId="14" borderId="4" xfId="0" applyFont="1" applyFill="1" applyBorder="1"/>
    <xf numFmtId="0" fontId="34" fillId="14" borderId="2" xfId="0" applyFont="1" applyFill="1" applyBorder="1"/>
    <xf numFmtId="0" fontId="34" fillId="14" borderId="3" xfId="0" applyFont="1" applyFill="1" applyBorder="1"/>
    <xf numFmtId="0" fontId="34" fillId="14" borderId="4" xfId="0" applyFont="1" applyFill="1" applyBorder="1"/>
    <xf numFmtId="0" fontId="0" fillId="0" borderId="1" xfId="0" applyBorder="1" applyAlignment="1" applyProtection="1">
      <alignment horizontal="right" vertical="center"/>
      <protection locked="0"/>
    </xf>
    <xf numFmtId="2" fontId="0" fillId="0" borderId="1" xfId="0" applyNumberFormat="1" applyBorder="1" applyAlignment="1" applyProtection="1">
      <alignment horizontal="center" vertical="center"/>
      <protection locked="0"/>
    </xf>
    <xf numFmtId="14" fontId="0" fillId="0" borderId="1" xfId="0" applyNumberFormat="1" applyBorder="1" applyAlignment="1" applyProtection="1">
      <alignment horizontal="center" vertical="center"/>
      <protection locked="0"/>
    </xf>
    <xf numFmtId="0" fontId="4" fillId="4" borderId="27" xfId="0" applyFont="1" applyFill="1" applyBorder="1" applyAlignment="1">
      <alignment horizontal="center" vertical="center"/>
    </xf>
    <xf numFmtId="0" fontId="4" fillId="4" borderId="6" xfId="0" applyFont="1" applyFill="1" applyBorder="1" applyAlignment="1">
      <alignment horizontal="center" vertical="center"/>
    </xf>
    <xf numFmtId="0" fontId="4" fillId="4" borderId="7" xfId="0" applyFont="1" applyFill="1" applyBorder="1" applyAlignment="1">
      <alignment horizontal="center" vertical="center"/>
    </xf>
    <xf numFmtId="0" fontId="4" fillId="4" borderId="8" xfId="0" applyFont="1" applyFill="1" applyBorder="1" applyAlignment="1">
      <alignment horizontal="center" vertical="center"/>
    </xf>
    <xf numFmtId="0" fontId="0" fillId="0" borderId="21" xfId="0" applyBorder="1" applyAlignment="1" applyProtection="1">
      <alignment horizontal="left" vertical="top"/>
      <protection locked="0"/>
    </xf>
    <xf numFmtId="0" fontId="0" fillId="0" borderId="22" xfId="0" applyBorder="1" applyAlignment="1" applyProtection="1">
      <alignment horizontal="left" vertical="top"/>
      <protection locked="0"/>
    </xf>
    <xf numFmtId="10" fontId="0" fillId="2" borderId="5" xfId="0" applyNumberFormat="1" applyFill="1" applyBorder="1" applyAlignment="1">
      <alignment horizontal="center" vertical="center"/>
    </xf>
    <xf numFmtId="10" fontId="0" fillId="2" borderId="6" xfId="0" applyNumberFormat="1" applyFill="1" applyBorder="1" applyAlignment="1">
      <alignment horizontal="center" vertical="center"/>
    </xf>
    <xf numFmtId="10" fontId="0" fillId="2" borderId="36" xfId="0" applyNumberFormat="1" applyFill="1" applyBorder="1" applyAlignment="1">
      <alignment horizontal="center" vertical="center"/>
    </xf>
    <xf numFmtId="10" fontId="0" fillId="2" borderId="13" xfId="0" applyNumberFormat="1" applyFill="1" applyBorder="1" applyAlignment="1">
      <alignment horizontal="center" vertical="center"/>
    </xf>
    <xf numFmtId="10" fontId="0" fillId="2" borderId="0" xfId="0" applyNumberFormat="1" applyFill="1" applyAlignment="1">
      <alignment horizontal="center" vertical="center"/>
    </xf>
    <xf numFmtId="10" fontId="0" fillId="2" borderId="37" xfId="0" applyNumberFormat="1" applyFill="1" applyBorder="1" applyAlignment="1">
      <alignment horizontal="center" vertical="center"/>
    </xf>
    <xf numFmtId="2" fontId="0" fillId="0" borderId="28" xfId="0" applyNumberFormat="1" applyBorder="1" applyAlignment="1" applyProtection="1">
      <alignment horizontal="center"/>
      <protection locked="0"/>
    </xf>
    <xf numFmtId="2" fontId="0" fillId="6" borderId="2" xfId="0" applyNumberFormat="1" applyFill="1" applyBorder="1" applyAlignment="1">
      <alignment horizontal="center" vertical="center"/>
    </xf>
    <xf numFmtId="2" fontId="0" fillId="6" borderId="3" xfId="0" applyNumberFormat="1" applyFill="1" applyBorder="1" applyAlignment="1">
      <alignment horizontal="center" vertical="center"/>
    </xf>
    <xf numFmtId="2" fontId="0" fillId="6" borderId="4" xfId="0" applyNumberFormat="1" applyFill="1" applyBorder="1" applyAlignment="1">
      <alignment horizontal="center" vertical="center"/>
    </xf>
    <xf numFmtId="2" fontId="0" fillId="10" borderId="33" xfId="0" applyNumberFormat="1" applyFill="1" applyBorder="1" applyAlignment="1">
      <alignment horizontal="center" vertical="center"/>
    </xf>
    <xf numFmtId="0" fontId="0" fillId="10" borderId="33" xfId="0" applyFill="1" applyBorder="1" applyAlignment="1">
      <alignment horizontal="center" vertical="center"/>
    </xf>
    <xf numFmtId="0" fontId="0" fillId="10" borderId="34" xfId="0" applyFill="1" applyBorder="1" applyAlignment="1">
      <alignment horizontal="center" vertical="center"/>
    </xf>
    <xf numFmtId="0" fontId="0" fillId="10" borderId="1" xfId="0" applyFill="1" applyBorder="1" applyAlignment="1">
      <alignment horizontal="center" vertical="center"/>
    </xf>
    <xf numFmtId="0" fontId="0" fillId="10" borderId="35" xfId="0" applyFill="1" applyBorder="1" applyAlignment="1">
      <alignment horizontal="center" vertical="center"/>
    </xf>
    <xf numFmtId="0" fontId="3" fillId="2" borderId="25" xfId="0" applyFont="1" applyFill="1" applyBorder="1" applyAlignment="1">
      <alignment horizontal="right"/>
    </xf>
    <xf numFmtId="0" fontId="3" fillId="2" borderId="11" xfId="0" applyFont="1" applyFill="1" applyBorder="1" applyAlignment="1">
      <alignment horizontal="right"/>
    </xf>
    <xf numFmtId="0" fontId="3" fillId="2" borderId="12" xfId="0" applyFont="1" applyFill="1" applyBorder="1" applyAlignment="1">
      <alignment horizontal="right"/>
    </xf>
    <xf numFmtId="0" fontId="3" fillId="2" borderId="11" xfId="0" applyFont="1" applyFill="1" applyBorder="1" applyAlignment="1">
      <alignment horizontal="left"/>
    </xf>
    <xf numFmtId="0" fontId="3" fillId="2" borderId="12" xfId="0" applyFont="1" applyFill="1" applyBorder="1" applyAlignment="1">
      <alignment horizontal="left"/>
    </xf>
    <xf numFmtId="0" fontId="0" fillId="2" borderId="9" xfId="0" applyFill="1" applyBorder="1" applyAlignment="1">
      <alignment horizontal="center"/>
    </xf>
    <xf numFmtId="0" fontId="4" fillId="4" borderId="8" xfId="0" applyFont="1" applyFill="1" applyBorder="1" applyAlignment="1">
      <alignment horizontal="center" vertical="center" wrapText="1"/>
    </xf>
    <xf numFmtId="0" fontId="4" fillId="4" borderId="110" xfId="0" applyFont="1" applyFill="1" applyBorder="1" applyAlignment="1">
      <alignment horizontal="center" vertical="center" wrapText="1"/>
    </xf>
    <xf numFmtId="0" fontId="4" fillId="2" borderId="30" xfId="0" applyFont="1" applyFill="1" applyBorder="1" applyAlignment="1">
      <alignment horizontal="left"/>
    </xf>
    <xf numFmtId="0" fontId="4" fillId="2" borderId="31" xfId="0" applyFont="1" applyFill="1" applyBorder="1" applyAlignment="1">
      <alignment horizontal="left"/>
    </xf>
    <xf numFmtId="0" fontId="3" fillId="2" borderId="31" xfId="0" applyFont="1" applyFill="1" applyBorder="1" applyAlignment="1">
      <alignment horizontal="right"/>
    </xf>
    <xf numFmtId="0" fontId="3" fillId="2" borderId="32" xfId="0" applyFont="1" applyFill="1" applyBorder="1" applyAlignment="1">
      <alignment horizontal="right"/>
    </xf>
    <xf numFmtId="2" fontId="0" fillId="0" borderId="23" xfId="0" applyNumberFormat="1" applyBorder="1" applyAlignment="1" applyProtection="1">
      <alignment horizontal="center"/>
      <protection locked="0"/>
    </xf>
    <xf numFmtId="2" fontId="0" fillId="0" borderId="38" xfId="0" applyNumberFormat="1" applyBorder="1" applyAlignment="1" applyProtection="1">
      <alignment horizontal="center"/>
      <protection locked="0"/>
    </xf>
    <xf numFmtId="2" fontId="0" fillId="0" borderId="22" xfId="0" applyNumberFormat="1" applyBorder="1" applyAlignment="1" applyProtection="1">
      <alignment horizontal="center"/>
      <protection locked="0"/>
    </xf>
    <xf numFmtId="2" fontId="0" fillId="2" borderId="42" xfId="0" applyNumberFormat="1" applyFill="1" applyBorder="1" applyAlignment="1">
      <alignment horizontal="center"/>
    </xf>
    <xf numFmtId="0" fontId="0" fillId="2" borderId="18" xfId="0" applyFill="1" applyBorder="1" applyAlignment="1">
      <alignment horizontal="center"/>
    </xf>
    <xf numFmtId="0" fontId="0" fillId="2" borderId="43" xfId="0" applyFill="1" applyBorder="1" applyAlignment="1">
      <alignment horizontal="center"/>
    </xf>
    <xf numFmtId="0" fontId="0" fillId="2" borderId="39" xfId="0" applyFill="1" applyBorder="1" applyAlignment="1">
      <alignment horizontal="right"/>
    </xf>
    <xf numFmtId="0" fontId="0" fillId="2" borderId="18" xfId="0" applyFill="1" applyBorder="1" applyAlignment="1">
      <alignment horizontal="right"/>
    </xf>
    <xf numFmtId="0" fontId="0" fillId="2" borderId="40" xfId="0" applyFill="1" applyBorder="1" applyAlignment="1">
      <alignment horizontal="right"/>
    </xf>
    <xf numFmtId="2" fontId="0" fillId="2" borderId="41" xfId="0" applyNumberFormat="1" applyFill="1" applyBorder="1" applyAlignment="1">
      <alignment horizontal="center"/>
    </xf>
    <xf numFmtId="0" fontId="0" fillId="2" borderId="41" xfId="0" applyFill="1" applyBorder="1" applyAlignment="1">
      <alignment horizontal="center"/>
    </xf>
    <xf numFmtId="0" fontId="0" fillId="2" borderId="27" xfId="0" applyFill="1" applyBorder="1" applyAlignment="1">
      <alignment horizontal="center" vertical="center" textRotation="90"/>
    </xf>
    <xf numFmtId="0" fontId="0" fillId="2" borderId="45" xfId="0" applyFill="1" applyBorder="1" applyAlignment="1">
      <alignment horizontal="center" vertical="center" textRotation="90"/>
    </xf>
    <xf numFmtId="0" fontId="0" fillId="2" borderId="50" xfId="0" applyFill="1" applyBorder="1" applyAlignment="1">
      <alignment horizontal="center" vertical="center" textRotation="90"/>
    </xf>
    <xf numFmtId="0" fontId="0" fillId="0" borderId="19" xfId="0" applyBorder="1" applyAlignment="1" applyProtection="1">
      <alignment horizontal="left" vertical="top"/>
      <protection locked="0"/>
    </xf>
    <xf numFmtId="0" fontId="0" fillId="0" borderId="20" xfId="0" applyBorder="1" applyAlignment="1" applyProtection="1">
      <alignment horizontal="left" vertical="top"/>
      <protection locked="0"/>
    </xf>
    <xf numFmtId="2" fontId="0" fillId="0" borderId="29" xfId="0" applyNumberFormat="1" applyBorder="1" applyAlignment="1" applyProtection="1">
      <alignment horizontal="center"/>
      <protection locked="0"/>
    </xf>
    <xf numFmtId="2" fontId="0" fillId="0" borderId="32" xfId="0" applyNumberFormat="1" applyBorder="1" applyAlignment="1" applyProtection="1">
      <alignment horizontal="center"/>
      <protection locked="0"/>
    </xf>
    <xf numFmtId="2" fontId="0" fillId="2" borderId="113" xfId="0" applyNumberFormat="1" applyFill="1" applyBorder="1" applyAlignment="1">
      <alignment horizontal="center"/>
    </xf>
    <xf numFmtId="2" fontId="0" fillId="2" borderId="53" xfId="0" applyNumberFormat="1" applyFill="1" applyBorder="1" applyAlignment="1">
      <alignment horizontal="center"/>
    </xf>
    <xf numFmtId="0" fontId="0" fillId="2" borderId="30" xfId="0" applyFill="1" applyBorder="1" applyAlignment="1">
      <alignment horizontal="left"/>
    </xf>
    <xf numFmtId="0" fontId="0" fillId="2" borderId="31" xfId="0" applyFill="1" applyBorder="1" applyAlignment="1">
      <alignment horizontal="left"/>
    </xf>
    <xf numFmtId="2" fontId="0" fillId="10" borderId="29" xfId="0" applyNumberFormat="1" applyFill="1" applyBorder="1" applyAlignment="1">
      <alignment horizontal="center" vertical="center"/>
    </xf>
    <xf numFmtId="2" fontId="0" fillId="10" borderId="31" xfId="0" applyNumberFormat="1" applyFill="1" applyBorder="1" applyAlignment="1">
      <alignment horizontal="center" vertical="center"/>
    </xf>
    <xf numFmtId="2" fontId="0" fillId="10" borderId="109" xfId="0" applyNumberFormat="1" applyFill="1" applyBorder="1" applyAlignment="1">
      <alignment horizontal="center" vertical="center"/>
    </xf>
    <xf numFmtId="2" fontId="0" fillId="10" borderId="10" xfId="0" applyNumberFormat="1" applyFill="1" applyBorder="1" applyAlignment="1">
      <alignment horizontal="center" vertical="center"/>
    </xf>
    <xf numFmtId="2" fontId="0" fillId="10" borderId="11" xfId="0" applyNumberFormat="1" applyFill="1" applyBorder="1" applyAlignment="1">
      <alignment horizontal="center" vertical="center"/>
    </xf>
    <xf numFmtId="2" fontId="0" fillId="10" borderId="44" xfId="0" applyNumberFormat="1" applyFill="1" applyBorder="1" applyAlignment="1">
      <alignment horizontal="center" vertical="center"/>
    </xf>
    <xf numFmtId="0" fontId="3" fillId="2" borderId="25" xfId="0" applyFont="1" applyFill="1" applyBorder="1" applyAlignment="1">
      <alignment horizontal="center"/>
    </xf>
    <xf numFmtId="0" fontId="3" fillId="2" borderId="11" xfId="0" applyFont="1" applyFill="1" applyBorder="1" applyAlignment="1">
      <alignment horizontal="center"/>
    </xf>
    <xf numFmtId="0" fontId="3" fillId="2" borderId="12" xfId="0" applyFont="1" applyFill="1" applyBorder="1" applyAlignment="1">
      <alignment horizontal="center"/>
    </xf>
    <xf numFmtId="0" fontId="0" fillId="2" borderId="51" xfId="0" applyFill="1" applyBorder="1" applyAlignment="1">
      <alignment horizontal="right"/>
    </xf>
    <xf numFmtId="0" fontId="0" fillId="2" borderId="52" xfId="0" applyFill="1" applyBorder="1" applyAlignment="1">
      <alignment horizontal="right"/>
    </xf>
    <xf numFmtId="0" fontId="0" fillId="2" borderId="53" xfId="0" applyFill="1" applyBorder="1" applyAlignment="1">
      <alignment horizontal="right"/>
    </xf>
    <xf numFmtId="2" fontId="0" fillId="2" borderId="10" xfId="0" applyNumberFormat="1" applyFill="1" applyBorder="1" applyAlignment="1">
      <alignment horizontal="center"/>
    </xf>
    <xf numFmtId="0" fontId="0" fillId="2" borderId="11" xfId="0" applyFill="1" applyBorder="1" applyAlignment="1">
      <alignment horizontal="center"/>
    </xf>
    <xf numFmtId="0" fontId="0" fillId="2" borderId="44" xfId="0" applyFill="1" applyBorder="1" applyAlignment="1">
      <alignment horizontal="center"/>
    </xf>
    <xf numFmtId="0" fontId="0" fillId="2" borderId="45" xfId="0" applyFill="1" applyBorder="1" applyAlignment="1">
      <alignment horizontal="left"/>
    </xf>
    <xf numFmtId="0" fontId="0" fillId="2" borderId="0" xfId="0" applyFill="1" applyAlignment="1">
      <alignment horizontal="left"/>
    </xf>
    <xf numFmtId="0" fontId="3" fillId="2" borderId="0" xfId="0" applyFont="1" applyFill="1" applyAlignment="1">
      <alignment horizontal="right"/>
    </xf>
    <xf numFmtId="0" fontId="3" fillId="2" borderId="14" xfId="0" applyFont="1" applyFill="1" applyBorder="1" applyAlignment="1">
      <alignment horizontal="right"/>
    </xf>
    <xf numFmtId="2" fontId="0" fillId="0" borderId="15" xfId="0" applyNumberFormat="1" applyBorder="1" applyAlignment="1" applyProtection="1">
      <alignment horizontal="center"/>
      <protection locked="0"/>
    </xf>
    <xf numFmtId="0" fontId="0" fillId="2" borderId="25" xfId="0" applyFill="1" applyBorder="1" applyAlignment="1">
      <alignment horizontal="right"/>
    </xf>
    <xf numFmtId="0" fontId="0" fillId="2" borderId="11" xfId="0" applyFill="1" applyBorder="1" applyAlignment="1">
      <alignment horizontal="right"/>
    </xf>
    <xf numFmtId="0" fontId="0" fillId="2" borderId="12" xfId="0" applyFill="1" applyBorder="1" applyAlignment="1">
      <alignment horizontal="right"/>
    </xf>
    <xf numFmtId="2" fontId="0" fillId="2" borderId="9" xfId="0" applyNumberFormat="1" applyFill="1" applyBorder="1" applyAlignment="1">
      <alignment horizontal="center"/>
    </xf>
    <xf numFmtId="2" fontId="0" fillId="10" borderId="13" xfId="0" applyNumberFormat="1" applyFill="1" applyBorder="1" applyAlignment="1">
      <alignment horizontal="center" vertical="center"/>
    </xf>
    <xf numFmtId="2" fontId="0" fillId="10" borderId="0" xfId="0" applyNumberFormat="1" applyFill="1" applyAlignment="1">
      <alignment horizontal="center" vertical="center"/>
    </xf>
    <xf numFmtId="2" fontId="0" fillId="10" borderId="37" xfId="0" applyNumberFormat="1" applyFill="1" applyBorder="1" applyAlignment="1">
      <alignment horizontal="center" vertical="center"/>
    </xf>
    <xf numFmtId="0" fontId="0" fillId="2" borderId="25" xfId="0" applyFill="1" applyBorder="1" applyAlignment="1">
      <alignment horizontal="left"/>
    </xf>
    <xf numFmtId="0" fontId="0" fillId="2" borderId="11" xfId="0" applyFill="1" applyBorder="1" applyAlignment="1">
      <alignment horizontal="left"/>
    </xf>
    <xf numFmtId="0" fontId="0" fillId="2" borderId="12" xfId="0" applyFill="1" applyBorder="1" applyAlignment="1">
      <alignment horizontal="left"/>
    </xf>
    <xf numFmtId="0" fontId="4" fillId="4" borderId="0" xfId="0" applyFont="1" applyFill="1" applyAlignment="1">
      <alignment horizontal="right"/>
    </xf>
    <xf numFmtId="0" fontId="4" fillId="4" borderId="14" xfId="0" applyFont="1" applyFill="1" applyBorder="1" applyAlignment="1">
      <alignment horizontal="right"/>
    </xf>
    <xf numFmtId="2" fontId="0" fillId="2" borderId="9" xfId="0" applyNumberFormat="1" applyFill="1" applyBorder="1" applyAlignment="1">
      <alignment horizontal="center" vertical="center"/>
    </xf>
    <xf numFmtId="0" fontId="0" fillId="2" borderId="1" xfId="0" applyFill="1" applyBorder="1" applyAlignment="1">
      <alignment horizontal="center"/>
    </xf>
    <xf numFmtId="0" fontId="0" fillId="0" borderId="2" xfId="0" applyBorder="1" applyAlignment="1" applyProtection="1">
      <alignment horizontal="left"/>
      <protection locked="0"/>
    </xf>
    <xf numFmtId="0" fontId="0" fillId="0" borderId="3" xfId="0" applyBorder="1" applyAlignment="1" applyProtection="1">
      <alignment horizontal="left"/>
      <protection locked="0"/>
    </xf>
    <xf numFmtId="0" fontId="0" fillId="0" borderId="4" xfId="0" applyBorder="1" applyAlignment="1" applyProtection="1">
      <alignment horizontal="left"/>
      <protection locked="0"/>
    </xf>
    <xf numFmtId="14" fontId="0" fillId="0" borderId="1" xfId="0" applyNumberFormat="1" applyBorder="1" applyAlignment="1" applyProtection="1">
      <alignment horizontal="center" wrapText="1"/>
      <protection locked="0"/>
    </xf>
    <xf numFmtId="0" fontId="0" fillId="2" borderId="2" xfId="0" applyFill="1" applyBorder="1" applyAlignment="1">
      <alignment horizontal="center"/>
    </xf>
    <xf numFmtId="0" fontId="0" fillId="2" borderId="3" xfId="0" applyFill="1" applyBorder="1" applyAlignment="1">
      <alignment horizontal="center"/>
    </xf>
    <xf numFmtId="0" fontId="0" fillId="2" borderId="4" xfId="0" applyFill="1" applyBorder="1" applyAlignment="1">
      <alignment horizontal="center"/>
    </xf>
    <xf numFmtId="0" fontId="19" fillId="4" borderId="2" xfId="0" applyFont="1" applyFill="1" applyBorder="1" applyAlignment="1">
      <alignment horizontal="center" vertical="center"/>
    </xf>
    <xf numFmtId="0" fontId="19" fillId="4" borderId="3" xfId="0" applyFont="1" applyFill="1" applyBorder="1" applyAlignment="1">
      <alignment horizontal="center" vertical="center"/>
    </xf>
    <xf numFmtId="0" fontId="19" fillId="4" borderId="4" xfId="0" applyFont="1" applyFill="1" applyBorder="1" applyAlignment="1">
      <alignment horizontal="center" vertical="center"/>
    </xf>
    <xf numFmtId="2" fontId="0" fillId="7" borderId="5" xfId="0" applyNumberFormat="1" applyFill="1" applyBorder="1" applyAlignment="1">
      <alignment horizontal="center" vertical="center"/>
    </xf>
    <xf numFmtId="2" fontId="0" fillId="7" borderId="6" xfId="0" applyNumberFormat="1" applyFill="1" applyBorder="1" applyAlignment="1">
      <alignment horizontal="center" vertical="center"/>
    </xf>
    <xf numFmtId="2" fontId="0" fillId="7" borderId="7" xfId="0" applyNumberFormat="1" applyFill="1" applyBorder="1" applyAlignment="1">
      <alignment horizontal="center" vertical="center"/>
    </xf>
    <xf numFmtId="2" fontId="0" fillId="7" borderId="10" xfId="0" applyNumberFormat="1" applyFill="1" applyBorder="1" applyAlignment="1">
      <alignment horizontal="center" vertical="center"/>
    </xf>
    <xf numFmtId="2" fontId="0" fillId="7" borderId="11" xfId="0" applyNumberFormat="1" applyFill="1" applyBorder="1" applyAlignment="1">
      <alignment horizontal="center" vertical="center"/>
    </xf>
    <xf numFmtId="2" fontId="0" fillId="7" borderId="12" xfId="0" applyNumberFormat="1" applyFill="1" applyBorder="1" applyAlignment="1">
      <alignment horizontal="center" vertical="center"/>
    </xf>
    <xf numFmtId="0" fontId="3" fillId="2" borderId="5" xfId="0" applyFont="1" applyFill="1" applyBorder="1" applyAlignment="1">
      <alignment horizontal="left" vertical="center" wrapText="1"/>
    </xf>
    <xf numFmtId="0" fontId="3" fillId="2" borderId="6" xfId="0" applyFont="1" applyFill="1" applyBorder="1" applyAlignment="1">
      <alignment horizontal="left" vertical="center" wrapText="1"/>
    </xf>
    <xf numFmtId="0" fontId="3" fillId="2" borderId="7" xfId="0" applyFont="1" applyFill="1" applyBorder="1" applyAlignment="1">
      <alignment horizontal="left" vertical="center" wrapText="1"/>
    </xf>
    <xf numFmtId="0" fontId="3" fillId="2" borderId="13" xfId="0" applyFont="1" applyFill="1" applyBorder="1" applyAlignment="1">
      <alignment horizontal="left" vertical="center" wrapText="1"/>
    </xf>
    <xf numFmtId="0" fontId="3" fillId="2" borderId="0" xfId="0" applyFont="1" applyFill="1" applyAlignment="1">
      <alignment horizontal="left" vertical="center" wrapText="1"/>
    </xf>
    <xf numFmtId="0" fontId="3" fillId="2" borderId="14" xfId="0" applyFont="1" applyFill="1" applyBorder="1" applyAlignment="1">
      <alignment horizontal="left" vertical="center" wrapText="1"/>
    </xf>
    <xf numFmtId="0" fontId="3" fillId="2" borderId="10" xfId="0" applyFont="1" applyFill="1" applyBorder="1" applyAlignment="1">
      <alignment horizontal="left" vertical="center" wrapText="1"/>
    </xf>
    <xf numFmtId="0" fontId="3" fillId="2" borderId="11" xfId="0" applyFont="1" applyFill="1" applyBorder="1" applyAlignment="1">
      <alignment horizontal="left" vertical="center" wrapText="1"/>
    </xf>
    <xf numFmtId="0" fontId="3" fillId="2" borderId="12" xfId="0" applyFont="1" applyFill="1" applyBorder="1" applyAlignment="1">
      <alignment horizontal="left" vertical="center" wrapText="1"/>
    </xf>
    <xf numFmtId="0" fontId="4" fillId="9" borderId="11" xfId="0" applyFont="1" applyFill="1" applyBorder="1" applyAlignment="1">
      <alignment horizontal="right"/>
    </xf>
    <xf numFmtId="2" fontId="0" fillId="7" borderId="2" xfId="0" applyNumberFormat="1" applyFill="1" applyBorder="1" applyAlignment="1">
      <alignment horizontal="center"/>
    </xf>
    <xf numFmtId="2" fontId="0" fillId="7" borderId="3" xfId="0" applyNumberFormat="1" applyFill="1" applyBorder="1" applyAlignment="1">
      <alignment horizontal="center"/>
    </xf>
    <xf numFmtId="2" fontId="0" fillId="7" borderId="4" xfId="0" applyNumberFormat="1" applyFill="1" applyBorder="1" applyAlignment="1">
      <alignment horizontal="center"/>
    </xf>
    <xf numFmtId="9" fontId="0" fillId="0" borderId="2" xfId="0" applyNumberFormat="1" applyBorder="1" applyAlignment="1">
      <alignment horizontal="center"/>
    </xf>
    <xf numFmtId="9" fontId="0" fillId="0" borderId="4" xfId="0" applyNumberFormat="1" applyBorder="1" applyAlignment="1">
      <alignment horizontal="center"/>
    </xf>
    <xf numFmtId="2" fontId="0" fillId="4" borderId="1" xfId="0" applyNumberFormat="1" applyFill="1" applyBorder="1" applyAlignment="1">
      <alignment horizontal="center" vertical="center"/>
    </xf>
    <xf numFmtId="9" fontId="0" fillId="8" borderId="1" xfId="0" applyNumberFormat="1" applyFill="1" applyBorder="1" applyAlignment="1">
      <alignment horizontal="center" vertical="center"/>
    </xf>
    <xf numFmtId="9" fontId="0" fillId="2" borderId="5" xfId="0" applyNumberFormat="1" applyFill="1" applyBorder="1" applyAlignment="1">
      <alignment horizontal="center" vertical="center"/>
    </xf>
    <xf numFmtId="9" fontId="0" fillId="2" borderId="6" xfId="0" applyNumberFormat="1" applyFill="1" applyBorder="1" applyAlignment="1">
      <alignment horizontal="center" vertical="center"/>
    </xf>
    <xf numFmtId="9" fontId="0" fillId="2" borderId="7" xfId="0" applyNumberFormat="1" applyFill="1" applyBorder="1" applyAlignment="1">
      <alignment horizontal="center" vertical="center"/>
    </xf>
    <xf numFmtId="2" fontId="0" fillId="2" borderId="1" xfId="0" applyNumberFormat="1" applyFill="1" applyBorder="1" applyAlignment="1">
      <alignment horizontal="center" vertical="center"/>
    </xf>
    <xf numFmtId="2" fontId="0" fillId="10" borderId="1" xfId="0" applyNumberFormat="1" applyFill="1" applyBorder="1" applyAlignment="1">
      <alignment horizontal="center" vertical="center"/>
    </xf>
    <xf numFmtId="0" fontId="4" fillId="4" borderId="1" xfId="0" applyFont="1" applyFill="1" applyBorder="1" applyAlignment="1">
      <alignment horizontal="center" vertical="center" wrapText="1"/>
    </xf>
    <xf numFmtId="0" fontId="4" fillId="4" borderId="46" xfId="0" applyFont="1" applyFill="1" applyBorder="1" applyAlignment="1">
      <alignment horizontal="center" vertical="center" wrapText="1"/>
    </xf>
    <xf numFmtId="0" fontId="0" fillId="9" borderId="5" xfId="0" applyFill="1" applyBorder="1" applyAlignment="1">
      <alignment horizontal="center"/>
    </xf>
    <xf numFmtId="0" fontId="0" fillId="9" borderId="6" xfId="0" applyFill="1" applyBorder="1" applyAlignment="1">
      <alignment horizontal="center"/>
    </xf>
    <xf numFmtId="0" fontId="4" fillId="9" borderId="6" xfId="0" applyFont="1" applyFill="1" applyBorder="1" applyAlignment="1">
      <alignment horizontal="center" vertical="center"/>
    </xf>
    <xf numFmtId="0" fontId="4" fillId="9" borderId="6" xfId="0" applyFont="1" applyFill="1" applyBorder="1" applyAlignment="1">
      <alignment horizontal="center" wrapText="1"/>
    </xf>
    <xf numFmtId="0" fontId="4" fillId="9" borderId="7" xfId="0" applyFont="1" applyFill="1" applyBorder="1" applyAlignment="1">
      <alignment horizontal="center" wrapText="1"/>
    </xf>
    <xf numFmtId="0" fontId="4" fillId="9" borderId="13" xfId="0" applyFont="1" applyFill="1" applyBorder="1" applyAlignment="1">
      <alignment horizontal="center" vertical="center" wrapText="1"/>
    </xf>
    <xf numFmtId="0" fontId="4" fillId="9" borderId="0" xfId="0" applyFont="1" applyFill="1" applyAlignment="1">
      <alignment horizontal="center" vertical="center" wrapText="1"/>
    </xf>
    <xf numFmtId="0" fontId="0" fillId="2" borderId="39" xfId="0" applyFill="1" applyBorder="1" applyAlignment="1">
      <alignment horizontal="center" vertical="center" textRotation="90"/>
    </xf>
    <xf numFmtId="0" fontId="0" fillId="2" borderId="52" xfId="0" applyFill="1" applyBorder="1" applyAlignment="1">
      <alignment horizontal="right" vertical="top"/>
    </xf>
    <xf numFmtId="0" fontId="0" fillId="2" borderId="53" xfId="0" applyFill="1" applyBorder="1" applyAlignment="1">
      <alignment horizontal="right" vertical="top"/>
    </xf>
    <xf numFmtId="0" fontId="0" fillId="5" borderId="2" xfId="0" applyFill="1" applyBorder="1" applyAlignment="1">
      <alignment horizontal="right"/>
    </xf>
    <xf numFmtId="0" fontId="0" fillId="5" borderId="3" xfId="0" applyFill="1" applyBorder="1" applyAlignment="1">
      <alignment horizontal="right"/>
    </xf>
    <xf numFmtId="0" fontId="0" fillId="5" borderId="4" xfId="0" applyFill="1" applyBorder="1" applyAlignment="1">
      <alignment horizontal="right"/>
    </xf>
    <xf numFmtId="9" fontId="0" fillId="0" borderId="2" xfId="0" applyNumberFormat="1" applyBorder="1" applyAlignment="1" applyProtection="1">
      <alignment horizontal="center"/>
      <protection locked="0"/>
    </xf>
    <xf numFmtId="9" fontId="0" fillId="0" borderId="4" xfId="0" applyNumberFormat="1" applyBorder="1" applyAlignment="1" applyProtection="1">
      <alignment horizontal="center"/>
      <protection locked="0"/>
    </xf>
    <xf numFmtId="2" fontId="0" fillId="17" borderId="2" xfId="0" applyNumberFormat="1" applyFill="1" applyBorder="1" applyAlignment="1">
      <alignment horizontal="center"/>
    </xf>
    <xf numFmtId="0" fontId="0" fillId="17" borderId="93" xfId="0" applyFill="1" applyBorder="1" applyAlignment="1">
      <alignment horizontal="center"/>
    </xf>
    <xf numFmtId="2" fontId="0" fillId="5" borderId="2" xfId="0" quotePrefix="1" applyNumberFormat="1" applyFill="1" applyBorder="1" applyAlignment="1">
      <alignment horizontal="right" vertical="center"/>
    </xf>
    <xf numFmtId="2" fontId="0" fillId="5" borderId="3" xfId="0" quotePrefix="1" applyNumberFormat="1" applyFill="1" applyBorder="1" applyAlignment="1">
      <alignment horizontal="right" vertical="center"/>
    </xf>
    <xf numFmtId="2" fontId="0" fillId="0" borderId="2" xfId="0" applyNumberFormat="1" applyBorder="1" applyAlignment="1" applyProtection="1">
      <alignment horizontal="center" vertical="center"/>
      <protection locked="0"/>
    </xf>
    <xf numFmtId="2" fontId="0" fillId="0" borderId="4" xfId="0" applyNumberFormat="1" applyBorder="1" applyAlignment="1" applyProtection="1">
      <alignment horizontal="center" vertical="center"/>
      <protection locked="0"/>
    </xf>
    <xf numFmtId="0" fontId="0" fillId="5" borderId="91" xfId="0" applyFill="1" applyBorder="1" applyAlignment="1">
      <alignment horizontal="right"/>
    </xf>
    <xf numFmtId="0" fontId="0" fillId="5" borderId="90" xfId="0" applyFill="1" applyBorder="1" applyAlignment="1">
      <alignment horizontal="right"/>
    </xf>
    <xf numFmtId="0" fontId="0" fillId="5" borderId="111" xfId="0" applyFill="1" applyBorder="1" applyAlignment="1">
      <alignment horizontal="right"/>
    </xf>
    <xf numFmtId="0" fontId="0" fillId="0" borderId="112" xfId="0" applyBorder="1" applyAlignment="1" applyProtection="1">
      <alignment horizontal="left"/>
      <protection locked="0"/>
    </xf>
    <xf numFmtId="0" fontId="0" fillId="0" borderId="90" xfId="0" applyBorder="1" applyAlignment="1" applyProtection="1">
      <alignment horizontal="left"/>
      <protection locked="0"/>
    </xf>
    <xf numFmtId="0" fontId="0" fillId="0" borderId="111" xfId="0" applyBorder="1" applyAlignment="1" applyProtection="1">
      <alignment horizontal="left"/>
      <protection locked="0"/>
    </xf>
    <xf numFmtId="0" fontId="0" fillId="5" borderId="112" xfId="0" applyFill="1" applyBorder="1" applyAlignment="1">
      <alignment horizontal="right"/>
    </xf>
    <xf numFmtId="14" fontId="0" fillId="0" borderId="112" xfId="0" applyNumberFormat="1" applyBorder="1" applyAlignment="1" applyProtection="1">
      <alignment horizontal="center" vertical="center"/>
      <protection locked="0"/>
    </xf>
    <xf numFmtId="14" fontId="0" fillId="0" borderId="90" xfId="0" applyNumberFormat="1" applyBorder="1" applyAlignment="1" applyProtection="1">
      <alignment horizontal="center" vertical="center"/>
      <protection locked="0"/>
    </xf>
    <xf numFmtId="0" fontId="9" fillId="0" borderId="0" xfId="0" applyFont="1" applyAlignment="1">
      <alignment horizontal="left" vertical="center" wrapText="1"/>
    </xf>
    <xf numFmtId="0" fontId="9" fillId="0" borderId="0" xfId="0" applyFont="1" applyAlignment="1">
      <alignment horizontal="left" vertical="top" wrapText="1"/>
    </xf>
    <xf numFmtId="0" fontId="0" fillId="0" borderId="0" xfId="0" applyAlignment="1">
      <alignment horizontal="left" vertical="top" wrapText="1"/>
    </xf>
    <xf numFmtId="2" fontId="0" fillId="0" borderId="2" xfId="0" applyNumberFormat="1" applyBorder="1" applyAlignment="1">
      <alignment horizontal="center" vertical="center"/>
    </xf>
    <xf numFmtId="2" fontId="0" fillId="0" borderId="3" xfId="0" applyNumberFormat="1" applyBorder="1" applyAlignment="1">
      <alignment horizontal="center" vertical="center"/>
    </xf>
    <xf numFmtId="2" fontId="0" fillId="0" borderId="4" xfId="0" applyNumberFormat="1" applyBorder="1" applyAlignment="1">
      <alignment horizontal="center" vertical="center"/>
    </xf>
    <xf numFmtId="9" fontId="0" fillId="0" borderId="2" xfId="0" applyNumberFormat="1" applyBorder="1" applyAlignment="1">
      <alignment horizontal="center" vertical="center"/>
    </xf>
    <xf numFmtId="9" fontId="0" fillId="0" borderId="3" xfId="0" applyNumberFormat="1" applyBorder="1" applyAlignment="1">
      <alignment horizontal="center" vertical="center"/>
    </xf>
    <xf numFmtId="9" fontId="0" fillId="0" borderId="4" xfId="0" applyNumberFormat="1" applyBorder="1" applyAlignment="1">
      <alignment horizontal="center" vertical="center"/>
    </xf>
    <xf numFmtId="0" fontId="0" fillId="0" borderId="0" xfId="0" applyAlignment="1">
      <alignment horizontal="right"/>
    </xf>
    <xf numFmtId="0" fontId="0" fillId="0" borderId="14" xfId="0" applyBorder="1" applyAlignment="1">
      <alignment horizontal="right"/>
    </xf>
    <xf numFmtId="0" fontId="0" fillId="0" borderId="0" xfId="0" applyAlignment="1">
      <alignment horizontal="left" vertical="top"/>
    </xf>
    <xf numFmtId="0" fontId="4" fillId="5" borderId="88" xfId="0" applyFont="1" applyFill="1" applyBorder="1"/>
    <xf numFmtId="0" fontId="4" fillId="5" borderId="89" xfId="0" applyFont="1" applyFill="1" applyBorder="1"/>
    <xf numFmtId="0" fontId="4" fillId="5" borderId="71" xfId="0" applyFont="1" applyFill="1" applyBorder="1"/>
    <xf numFmtId="0" fontId="24" fillId="2" borderId="91" xfId="0" applyFont="1" applyFill="1" applyBorder="1"/>
    <xf numFmtId="0" fontId="24" fillId="2" borderId="90" xfId="0" applyFont="1" applyFill="1" applyBorder="1"/>
    <xf numFmtId="0" fontId="24" fillId="2" borderId="92" xfId="0" applyFont="1" applyFill="1" applyBorder="1"/>
    <xf numFmtId="0" fontId="35" fillId="2" borderId="26" xfId="0" applyFont="1" applyFill="1" applyBorder="1"/>
    <xf numFmtId="0" fontId="35" fillId="2" borderId="93" xfId="0" applyFont="1" applyFill="1" applyBorder="1"/>
    <xf numFmtId="0" fontId="5" fillId="14" borderId="26" xfId="0" applyFont="1" applyFill="1" applyBorder="1"/>
    <xf numFmtId="0" fontId="5" fillId="14" borderId="93" xfId="0" applyFont="1" applyFill="1" applyBorder="1"/>
    <xf numFmtId="0" fontId="34" fillId="14" borderId="94" xfId="0" applyFont="1" applyFill="1" applyBorder="1"/>
    <xf numFmtId="0" fontId="34" fillId="14" borderId="95" xfId="0" applyFont="1" applyFill="1" applyBorder="1"/>
    <xf numFmtId="0" fontId="34" fillId="14" borderId="96" xfId="0" applyFont="1" applyFill="1" applyBorder="1"/>
    <xf numFmtId="0" fontId="4" fillId="0" borderId="0" xfId="0" applyFont="1" applyAlignment="1">
      <alignment horizontal="center" vertical="top" wrapText="1"/>
    </xf>
    <xf numFmtId="0" fontId="4" fillId="0" borderId="0" xfId="0" applyFont="1" applyAlignment="1">
      <alignment horizontal="left" vertical="top"/>
    </xf>
    <xf numFmtId="0" fontId="4" fillId="2" borderId="80" xfId="0" applyFont="1" applyFill="1" applyBorder="1" applyAlignment="1">
      <alignment horizontal="center" vertical="center" wrapText="1"/>
    </xf>
    <xf numFmtId="0" fontId="4" fillId="2" borderId="82" xfId="0" applyFont="1" applyFill="1" applyBorder="1" applyAlignment="1">
      <alignment horizontal="center" vertical="center" wrapText="1"/>
    </xf>
    <xf numFmtId="0" fontId="4" fillId="2" borderId="87" xfId="0" applyFont="1" applyFill="1" applyBorder="1" applyAlignment="1">
      <alignment horizontal="center" vertical="center" wrapText="1"/>
    </xf>
    <xf numFmtId="0" fontId="30" fillId="15" borderId="47" xfId="0" applyFont="1" applyFill="1" applyBorder="1" applyAlignment="1">
      <alignment horizontal="left" vertical="center"/>
    </xf>
    <xf numFmtId="0" fontId="30" fillId="15" borderId="48" xfId="0" applyFont="1" applyFill="1" applyBorder="1" applyAlignment="1">
      <alignment horizontal="left" vertical="center"/>
    </xf>
    <xf numFmtId="0" fontId="30" fillId="15" borderId="49" xfId="0" applyFont="1" applyFill="1" applyBorder="1" applyAlignment="1">
      <alignment horizontal="left" vertical="center"/>
    </xf>
    <xf numFmtId="0" fontId="28" fillId="16" borderId="47" xfId="0" applyFont="1" applyFill="1" applyBorder="1" applyAlignment="1">
      <alignment horizontal="center"/>
    </xf>
    <xf numFmtId="0" fontId="28" fillId="16" borderId="48" xfId="0" applyFont="1" applyFill="1" applyBorder="1" applyAlignment="1">
      <alignment horizontal="center"/>
    </xf>
    <xf numFmtId="0" fontId="28" fillId="16" borderId="78" xfId="0" applyFont="1" applyFill="1" applyBorder="1" applyAlignment="1">
      <alignment horizontal="center"/>
    </xf>
    <xf numFmtId="0" fontId="28" fillId="16" borderId="49" xfId="0" applyFont="1" applyFill="1" applyBorder="1" applyAlignment="1">
      <alignment horizontal="center"/>
    </xf>
    <xf numFmtId="0" fontId="31" fillId="16" borderId="47" xfId="0" applyFont="1" applyFill="1" applyBorder="1" applyAlignment="1">
      <alignment horizontal="center"/>
    </xf>
    <xf numFmtId="0" fontId="31" fillId="16" borderId="48" xfId="0" applyFont="1" applyFill="1" applyBorder="1" applyAlignment="1">
      <alignment horizontal="center"/>
    </xf>
    <xf numFmtId="0" fontId="31" fillId="16" borderId="78" xfId="0" applyFont="1" applyFill="1" applyBorder="1" applyAlignment="1">
      <alignment horizontal="center"/>
    </xf>
    <xf numFmtId="0" fontId="31" fillId="16" borderId="49" xfId="0" applyFont="1" applyFill="1" applyBorder="1" applyAlignment="1">
      <alignment horizontal="center"/>
    </xf>
    <xf numFmtId="0" fontId="26" fillId="16" borderId="47" xfId="0" applyFont="1" applyFill="1" applyBorder="1" applyAlignment="1">
      <alignment horizontal="center"/>
    </xf>
    <xf numFmtId="0" fontId="26" fillId="16" borderId="48" xfId="0" applyFont="1" applyFill="1" applyBorder="1" applyAlignment="1">
      <alignment horizontal="center"/>
    </xf>
    <xf numFmtId="0" fontId="26" fillId="16" borderId="49" xfId="0" applyFont="1" applyFill="1" applyBorder="1" applyAlignment="1">
      <alignment horizontal="center"/>
    </xf>
    <xf numFmtId="0" fontId="38" fillId="18" borderId="88" xfId="0" applyFont="1" applyFill="1" applyBorder="1" applyAlignment="1">
      <alignment horizontal="left"/>
    </xf>
    <xf numFmtId="0" fontId="38" fillId="18" borderId="89" xfId="0" applyFont="1" applyFill="1" applyBorder="1" applyAlignment="1">
      <alignment horizontal="left"/>
    </xf>
    <xf numFmtId="0" fontId="38" fillId="18" borderId="71" xfId="0" applyFont="1" applyFill="1" applyBorder="1" applyAlignment="1">
      <alignment horizontal="left"/>
    </xf>
    <xf numFmtId="0" fontId="24" fillId="20" borderId="2" xfId="0" applyFont="1" applyFill="1" applyBorder="1" applyAlignment="1">
      <alignment horizontal="center" vertical="center"/>
    </xf>
    <xf numFmtId="0" fontId="24" fillId="20" borderId="3" xfId="0" applyFont="1" applyFill="1" applyBorder="1" applyAlignment="1">
      <alignment horizontal="center" vertical="center"/>
    </xf>
    <xf numFmtId="0" fontId="24" fillId="20" borderId="4" xfId="0" applyFont="1" applyFill="1" applyBorder="1" applyAlignment="1">
      <alignment horizontal="center" vertical="center"/>
    </xf>
    <xf numFmtId="0" fontId="23" fillId="11" borderId="2" xfId="0" applyFont="1" applyFill="1" applyBorder="1" applyAlignment="1">
      <alignment horizontal="left"/>
    </xf>
    <xf numFmtId="0" fontId="23" fillId="11" borderId="3" xfId="0" applyFont="1" applyFill="1" applyBorder="1" applyAlignment="1">
      <alignment horizontal="left"/>
    </xf>
    <xf numFmtId="0" fontId="23" fillId="11" borderId="4" xfId="0" applyFont="1" applyFill="1" applyBorder="1" applyAlignment="1">
      <alignment horizontal="left"/>
    </xf>
    <xf numFmtId="0" fontId="0" fillId="2" borderId="56" xfId="0" applyFill="1" applyBorder="1" applyAlignment="1">
      <alignment horizontal="left"/>
    </xf>
    <xf numFmtId="0" fontId="0" fillId="2" borderId="61" xfId="0" applyFill="1" applyBorder="1" applyAlignment="1">
      <alignment horizontal="left"/>
    </xf>
    <xf numFmtId="0" fontId="0" fillId="2" borderId="59" xfId="0" applyFill="1" applyBorder="1" applyAlignment="1">
      <alignment horizontal="left"/>
    </xf>
    <xf numFmtId="0" fontId="0" fillId="2" borderId="60" xfId="0" applyFill="1" applyBorder="1" applyAlignment="1">
      <alignment horizontal="left"/>
    </xf>
    <xf numFmtId="0" fontId="5" fillId="14" borderId="64" xfId="0" applyFont="1" applyFill="1" applyBorder="1" applyAlignment="1">
      <alignment horizontal="left" vertical="top" wrapText="1"/>
    </xf>
    <xf numFmtId="0" fontId="5" fillId="14" borderId="65" xfId="0" applyFont="1" applyFill="1" applyBorder="1" applyAlignment="1">
      <alignment horizontal="left" vertical="top" wrapText="1"/>
    </xf>
    <xf numFmtId="0" fontId="5" fillId="14" borderId="66" xfId="0" applyFont="1" applyFill="1" applyBorder="1" applyAlignment="1">
      <alignment horizontal="left" vertical="top" wrapText="1"/>
    </xf>
    <xf numFmtId="0" fontId="4" fillId="12" borderId="67" xfId="0" applyFont="1" applyFill="1" applyBorder="1" applyAlignment="1">
      <alignment horizontal="left" vertical="top" wrapText="1"/>
    </xf>
    <xf numFmtId="0" fontId="4" fillId="12" borderId="68" xfId="0" applyFont="1" applyFill="1" applyBorder="1" applyAlignment="1">
      <alignment horizontal="left" vertical="top" wrapText="1"/>
    </xf>
    <xf numFmtId="0" fontId="4" fillId="12" borderId="69" xfId="0" applyFont="1" applyFill="1" applyBorder="1" applyAlignment="1">
      <alignment horizontal="left" vertical="top" wrapText="1"/>
    </xf>
    <xf numFmtId="0" fontId="23" fillId="11" borderId="2" xfId="0" applyFont="1" applyFill="1" applyBorder="1" applyAlignment="1">
      <alignment horizontal="center" vertical="center" wrapText="1"/>
    </xf>
    <xf numFmtId="0" fontId="23" fillId="11" borderId="4" xfId="0" applyFont="1" applyFill="1" applyBorder="1" applyAlignment="1">
      <alignment horizontal="center" vertical="center" wrapText="1"/>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2" xfId="0" applyBorder="1" applyAlignment="1" applyProtection="1">
      <alignment horizontal="center" vertical="top"/>
      <protection locked="0"/>
    </xf>
    <xf numFmtId="0" fontId="0" fillId="0" borderId="4" xfId="0" applyBorder="1" applyAlignment="1" applyProtection="1">
      <alignment horizontal="center" vertical="top"/>
      <protection locked="0"/>
    </xf>
    <xf numFmtId="10" fontId="0" fillId="19" borderId="1" xfId="0" applyNumberFormat="1" applyFill="1" applyBorder="1" applyAlignment="1">
      <alignment horizontal="center" vertical="center"/>
    </xf>
    <xf numFmtId="0" fontId="0" fillId="2" borderId="6" xfId="0" applyFill="1" applyBorder="1" applyAlignment="1">
      <alignment horizontal="center"/>
    </xf>
    <xf numFmtId="0" fontId="23" fillId="11" borderId="2" xfId="0" applyFont="1" applyFill="1" applyBorder="1"/>
    <xf numFmtId="0" fontId="23" fillId="11" borderId="3" xfId="0" applyFont="1" applyFill="1" applyBorder="1"/>
    <xf numFmtId="0" fontId="23" fillId="11" borderId="4" xfId="0" applyFont="1" applyFill="1" applyBorder="1"/>
    <xf numFmtId="0" fontId="37" fillId="15" borderId="11" xfId="0" applyFont="1" applyFill="1" applyBorder="1" applyAlignment="1">
      <alignment horizontal="left"/>
    </xf>
    <xf numFmtId="0" fontId="37" fillId="15" borderId="3" xfId="0" applyFont="1" applyFill="1" applyBorder="1" applyAlignment="1">
      <alignment horizontal="left"/>
    </xf>
    <xf numFmtId="0" fontId="4" fillId="17" borderId="98" xfId="0" applyFont="1" applyFill="1" applyBorder="1" applyAlignment="1">
      <alignment horizontal="left" vertical="top" wrapText="1"/>
    </xf>
    <xf numFmtId="0" fontId="4" fillId="17" borderId="97" xfId="0" applyFont="1" applyFill="1" applyBorder="1" applyAlignment="1">
      <alignment horizontal="left" vertical="top" wrapText="1"/>
    </xf>
    <xf numFmtId="0" fontId="4" fillId="17" borderId="99" xfId="0" applyFont="1" applyFill="1" applyBorder="1" applyAlignment="1">
      <alignment horizontal="left" vertical="top" wrapText="1"/>
    </xf>
    <xf numFmtId="0" fontId="4" fillId="17" borderId="10" xfId="0" applyFont="1" applyFill="1" applyBorder="1" applyAlignment="1">
      <alignment horizontal="left" vertical="top" wrapText="1"/>
    </xf>
    <xf numFmtId="0" fontId="4" fillId="17" borderId="11" xfId="0" applyFont="1" applyFill="1" applyBorder="1" applyAlignment="1">
      <alignment horizontal="left" vertical="top" wrapText="1"/>
    </xf>
    <xf numFmtId="0" fontId="4" fillId="17" borderId="12" xfId="0" applyFont="1" applyFill="1" applyBorder="1" applyAlignment="1">
      <alignment horizontal="left" vertical="top" wrapText="1"/>
    </xf>
    <xf numFmtId="2" fontId="0" fillId="19" borderId="1" xfId="0" applyNumberFormat="1" applyFill="1" applyBorder="1" applyAlignment="1">
      <alignment horizontal="center" vertical="center"/>
    </xf>
    <xf numFmtId="0" fontId="23" fillId="11" borderId="3" xfId="0" applyFont="1" applyFill="1" applyBorder="1" applyAlignment="1">
      <alignment horizontal="center" vertical="center" wrapText="1"/>
    </xf>
    <xf numFmtId="0" fontId="51" fillId="15" borderId="0" xfId="0" applyFont="1" applyFill="1" applyAlignment="1">
      <alignment horizontal="center"/>
    </xf>
    <xf numFmtId="0" fontId="40" fillId="4" borderId="0" xfId="0" applyFont="1" applyFill="1" applyAlignment="1">
      <alignment horizontal="left" vertical="top" wrapText="1"/>
    </xf>
    <xf numFmtId="0" fontId="4" fillId="0" borderId="2" xfId="0" applyFont="1" applyBorder="1" applyAlignment="1" applyProtection="1">
      <alignment horizontal="center"/>
      <protection locked="0"/>
    </xf>
    <xf numFmtId="0" fontId="4" fillId="0" borderId="4" xfId="0" applyFont="1" applyBorder="1" applyAlignment="1" applyProtection="1">
      <alignment horizontal="center"/>
      <protection locked="0"/>
    </xf>
    <xf numFmtId="0" fontId="24" fillId="2" borderId="11" xfId="0" applyFont="1" applyFill="1" applyBorder="1" applyAlignment="1">
      <alignment horizontal="center" vertical="top"/>
    </xf>
    <xf numFmtId="0" fontId="5" fillId="2" borderId="0" xfId="0" applyFont="1" applyFill="1" applyAlignment="1">
      <alignment horizontal="left" vertical="top" wrapText="1"/>
    </xf>
    <xf numFmtId="0" fontId="1" fillId="4" borderId="0" xfId="0" applyFont="1" applyFill="1" applyAlignment="1">
      <alignment horizontal="left" vertical="top" wrapText="1"/>
    </xf>
    <xf numFmtId="0" fontId="4" fillId="0" borderId="2" xfId="0" applyFont="1" applyBorder="1" applyAlignment="1">
      <alignment horizontal="center"/>
    </xf>
    <xf numFmtId="0" fontId="4" fillId="0" borderId="4" xfId="0" applyFont="1" applyBorder="1" applyAlignment="1">
      <alignment horizontal="center"/>
    </xf>
    <xf numFmtId="2" fontId="0" fillId="0" borderId="2" xfId="0" applyNumberFormat="1" applyBorder="1" applyAlignment="1">
      <alignment horizontal="center"/>
    </xf>
    <xf numFmtId="2" fontId="0" fillId="0" borderId="4" xfId="0" applyNumberFormat="1" applyBorder="1" applyAlignment="1">
      <alignment horizontal="center"/>
    </xf>
    <xf numFmtId="0" fontId="24" fillId="9" borderId="0" xfId="0" applyFont="1" applyFill="1" applyAlignment="1">
      <alignment horizontal="left"/>
    </xf>
    <xf numFmtId="0" fontId="0" fillId="4" borderId="13" xfId="0" applyFill="1" applyBorder="1"/>
    <xf numFmtId="0" fontId="0" fillId="4" borderId="0" xfId="0" applyFill="1"/>
    <xf numFmtId="0" fontId="1" fillId="4" borderId="13" xfId="0" applyFont="1" applyFill="1" applyBorder="1"/>
    <xf numFmtId="0" fontId="1" fillId="4" borderId="0" xfId="0" applyFont="1" applyFill="1"/>
    <xf numFmtId="0" fontId="0" fillId="4" borderId="0" xfId="0" applyFill="1" applyAlignment="1">
      <alignment horizontal="left" vertical="top" wrapText="1"/>
    </xf>
    <xf numFmtId="0" fontId="40" fillId="4" borderId="0" xfId="0" applyFont="1" applyFill="1" applyAlignment="1">
      <alignment horizontal="left"/>
    </xf>
    <xf numFmtId="0" fontId="24" fillId="0" borderId="2" xfId="0" applyFont="1" applyBorder="1" applyAlignment="1" applyProtection="1">
      <alignment horizontal="center"/>
      <protection locked="0"/>
    </xf>
    <xf numFmtId="0" fontId="24" fillId="0" borderId="4" xfId="0" applyFont="1" applyBorder="1" applyAlignment="1" applyProtection="1">
      <alignment horizontal="center"/>
      <protection locked="0"/>
    </xf>
    <xf numFmtId="0" fontId="45" fillId="4" borderId="0" xfId="0" applyFont="1" applyFill="1" applyAlignment="1">
      <alignment horizontal="left" vertical="center" wrapText="1"/>
    </xf>
    <xf numFmtId="0" fontId="4" fillId="9" borderId="0" xfId="0" applyFont="1" applyFill="1" applyAlignment="1">
      <alignment horizontal="left"/>
    </xf>
    <xf numFmtId="0" fontId="42" fillId="4" borderId="0" xfId="0" applyFont="1" applyFill="1" applyAlignment="1">
      <alignment horizontal="left" vertical="top" wrapText="1"/>
    </xf>
    <xf numFmtId="0" fontId="40" fillId="4" borderId="0" xfId="0" applyFont="1" applyFill="1" applyAlignment="1">
      <alignment horizontal="left" vertical="top"/>
    </xf>
    <xf numFmtId="0" fontId="0" fillId="4" borderId="13" xfId="0" applyFill="1" applyBorder="1" applyAlignment="1">
      <alignment horizontal="left" vertical="top" wrapText="1"/>
    </xf>
    <xf numFmtId="0" fontId="24" fillId="2" borderId="0" xfId="0" applyFont="1" applyFill="1" applyAlignment="1">
      <alignment horizontal="center" vertical="top"/>
    </xf>
    <xf numFmtId="0" fontId="0" fillId="0" borderId="2" xfId="0"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0" fillId="0" borderId="4" xfId="0" applyBorder="1" applyAlignment="1" applyProtection="1">
      <alignment horizontal="left" vertical="top" wrapText="1"/>
      <protection locked="0"/>
    </xf>
    <xf numFmtId="0" fontId="40" fillId="4" borderId="11" xfId="0" applyFont="1" applyFill="1" applyBorder="1" applyAlignment="1">
      <alignment horizontal="left" vertical="top" wrapText="1"/>
    </xf>
    <xf numFmtId="0" fontId="46" fillId="4" borderId="0" xfId="0" applyFont="1" applyFill="1" applyAlignment="1">
      <alignment horizontal="left" vertical="top" wrapText="1"/>
    </xf>
    <xf numFmtId="0" fontId="4" fillId="0" borderId="2" xfId="0" applyFont="1" applyBorder="1" applyAlignment="1" applyProtection="1">
      <alignment horizontal="center" vertical="top" wrapText="1"/>
      <protection locked="0"/>
    </xf>
    <xf numFmtId="0" fontId="4" fillId="0" borderId="4" xfId="0" applyFont="1" applyBorder="1" applyAlignment="1" applyProtection="1">
      <alignment horizontal="center" vertical="top" wrapText="1"/>
      <protection locked="0"/>
    </xf>
    <xf numFmtId="0" fontId="0" fillId="4" borderId="13" xfId="0" applyFill="1" applyBorder="1" applyAlignment="1">
      <alignment horizontal="right" vertical="top" wrapText="1"/>
    </xf>
    <xf numFmtId="0" fontId="0" fillId="4" borderId="0" xfId="0" applyFill="1" applyAlignment="1">
      <alignment horizontal="right" vertical="top" wrapText="1"/>
    </xf>
    <xf numFmtId="0" fontId="0" fillId="4" borderId="14" xfId="0" applyFill="1" applyBorder="1" applyAlignment="1">
      <alignment horizontal="right" vertical="top" wrapText="1"/>
    </xf>
    <xf numFmtId="14" fontId="0" fillId="4" borderId="0" xfId="0" applyNumberFormat="1" applyFill="1" applyAlignment="1">
      <alignment horizontal="center" vertical="top" wrapText="1"/>
    </xf>
    <xf numFmtId="14" fontId="0" fillId="4" borderId="14" xfId="0" applyNumberFormat="1" applyFill="1" applyBorder="1" applyAlignment="1">
      <alignment horizontal="center" vertical="top" wrapText="1"/>
    </xf>
    <xf numFmtId="164" fontId="0" fillId="4" borderId="0" xfId="0" applyNumberFormat="1" applyFill="1" applyAlignment="1" applyProtection="1">
      <alignment horizontal="right"/>
      <protection hidden="1"/>
    </xf>
    <xf numFmtId="0" fontId="4" fillId="0" borderId="2"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4" xfId="0" applyFont="1" applyBorder="1" applyAlignment="1" applyProtection="1">
      <alignment horizontal="left" vertical="center" wrapText="1"/>
      <protection locked="0"/>
    </xf>
    <xf numFmtId="0" fontId="18" fillId="9" borderId="0" xfId="0" applyFont="1" applyFill="1" applyAlignment="1">
      <alignment horizontal="left" vertical="top" wrapText="1"/>
    </xf>
    <xf numFmtId="0" fontId="0" fillId="4" borderId="0" xfId="0" applyFill="1" applyProtection="1">
      <protection hidden="1"/>
    </xf>
    <xf numFmtId="0" fontId="4" fillId="5" borderId="0" xfId="0" applyFont="1" applyFill="1" applyAlignment="1">
      <alignment horizontal="left"/>
    </xf>
    <xf numFmtId="10" fontId="0" fillId="0" borderId="2" xfId="0" applyNumberFormat="1" applyBorder="1" applyAlignment="1">
      <alignment horizontal="center"/>
    </xf>
    <xf numFmtId="10" fontId="0" fillId="0" borderId="4" xfId="0" applyNumberFormat="1" applyBorder="1" applyAlignment="1">
      <alignment horizontal="center"/>
    </xf>
    <xf numFmtId="0" fontId="39" fillId="2" borderId="11" xfId="0" applyFont="1" applyFill="1" applyBorder="1" applyAlignment="1">
      <alignment horizontal="center" vertical="top"/>
    </xf>
    <xf numFmtId="0" fontId="39" fillId="2" borderId="6" xfId="0" applyFont="1" applyFill="1" applyBorder="1" applyAlignment="1">
      <alignment horizontal="center" vertical="top"/>
    </xf>
    <xf numFmtId="0" fontId="24" fillId="2" borderId="6" xfId="0" applyFont="1" applyFill="1" applyBorder="1" applyAlignment="1">
      <alignment horizontal="center" vertical="top"/>
    </xf>
    <xf numFmtId="0" fontId="40" fillId="4" borderId="13" xfId="0" applyFont="1" applyFill="1" applyBorder="1" applyAlignment="1">
      <alignment horizontal="left" vertical="top" wrapText="1"/>
    </xf>
    <xf numFmtId="0" fontId="4" fillId="0" borderId="3" xfId="0" applyFont="1" applyBorder="1" applyAlignment="1" applyProtection="1">
      <alignment horizontal="center"/>
      <protection locked="0"/>
    </xf>
    <xf numFmtId="0" fontId="24" fillId="4" borderId="13" xfId="0" applyFont="1" applyFill="1" applyBorder="1" applyAlignment="1">
      <alignment horizontal="left" vertical="top" wrapText="1"/>
    </xf>
    <xf numFmtId="0" fontId="24" fillId="4" borderId="0" xfId="0" applyFont="1" applyFill="1" applyAlignment="1">
      <alignment horizontal="left" vertical="top" wrapText="1"/>
    </xf>
    <xf numFmtId="14" fontId="9" fillId="5" borderId="2" xfId="0" applyNumberFormat="1" applyFont="1" applyFill="1" applyBorder="1" applyAlignment="1" applyProtection="1">
      <alignment horizontal="center" vertical="top"/>
    </xf>
    <xf numFmtId="14" fontId="9" fillId="5" borderId="3" xfId="0" applyNumberFormat="1" applyFont="1" applyFill="1" applyBorder="1" applyAlignment="1" applyProtection="1">
      <alignment horizontal="center" vertical="top"/>
    </xf>
    <xf numFmtId="14" fontId="9" fillId="5" borderId="4" xfId="0" applyNumberFormat="1" applyFont="1" applyFill="1" applyBorder="1" applyAlignment="1" applyProtection="1">
      <alignment horizontal="center" vertical="top"/>
    </xf>
    <xf numFmtId="14" fontId="9" fillId="5" borderId="1" xfId="0" applyNumberFormat="1" applyFont="1" applyFill="1" applyBorder="1" applyAlignment="1" applyProtection="1">
      <alignment horizontal="center"/>
    </xf>
    <xf numFmtId="0" fontId="9" fillId="5" borderId="1" xfId="0" applyFont="1" applyFill="1" applyBorder="1" applyAlignment="1" applyProtection="1">
      <alignment horizontal="center"/>
    </xf>
  </cellXfs>
  <cellStyles count="2">
    <cellStyle name="Hyperlink" xfId="1" builtinId="8"/>
    <cellStyle name="Normal" xfId="0" builtinId="0"/>
  </cellStyles>
  <dxfs count="146">
    <dxf>
      <font>
        <b/>
        <i val="0"/>
        <color rgb="FF006600"/>
      </font>
      <fill>
        <patternFill>
          <bgColor rgb="FF66FF66"/>
        </patternFill>
      </fill>
    </dxf>
    <dxf>
      <font>
        <b/>
        <i val="0"/>
        <color rgb="FFFFCCFF"/>
      </font>
      <fill>
        <patternFill>
          <bgColor rgb="FFFF0000"/>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b/>
        <i val="0"/>
        <color rgb="FFFF0000"/>
      </font>
    </dxf>
    <dxf>
      <font>
        <color theme="0" tint="-4.9989318521683403E-2"/>
      </font>
      <fill>
        <patternFill>
          <bgColor theme="0" tint="-4.9989318521683403E-2"/>
        </patternFill>
      </fill>
    </dxf>
    <dxf>
      <font>
        <color theme="0" tint="-4.9989318521683403E-2"/>
      </font>
    </dxf>
    <dxf>
      <font>
        <color theme="0" tint="-4.9989318521683403E-2"/>
      </font>
      <fill>
        <patternFill>
          <bgColor theme="0" tint="-4.9989318521683403E-2"/>
        </patternFill>
      </fill>
    </dxf>
    <dxf>
      <font>
        <b/>
        <i val="0"/>
        <color rgb="FFFF0000"/>
      </font>
    </dxf>
    <dxf>
      <font>
        <color theme="0" tint="-4.9989318521683403E-2"/>
      </font>
      <fill>
        <patternFill>
          <bgColor theme="0" tint="-4.9989318521683403E-2"/>
        </patternFill>
      </fill>
    </dxf>
    <dxf>
      <font>
        <color theme="0" tint="-4.9989318521683403E-2"/>
      </font>
    </dxf>
    <dxf>
      <font>
        <color theme="0" tint="-4.9989318521683403E-2"/>
      </font>
      <fill>
        <patternFill>
          <bgColor theme="0" tint="-4.9989318521683403E-2"/>
        </patternFill>
      </fill>
    </dxf>
    <dxf>
      <font>
        <color theme="0" tint="-4.9989318521683403E-2"/>
      </font>
    </dxf>
    <dxf>
      <font>
        <color theme="0" tint="-4.9989318521683403E-2"/>
      </font>
      <fill>
        <patternFill>
          <bgColor theme="0" tint="-4.9989318521683403E-2"/>
        </patternFill>
      </fill>
    </dxf>
    <dxf>
      <font>
        <color theme="0" tint="-4.9989318521683403E-2"/>
      </font>
      <fill>
        <patternFill>
          <bgColor theme="0" tint="-4.9989318521683403E-2"/>
        </patternFill>
      </fill>
    </dxf>
    <dxf>
      <font>
        <b/>
        <i val="0"/>
        <color rgb="FFFF0000"/>
      </font>
    </dxf>
    <dxf>
      <font>
        <b/>
        <i val="0"/>
        <color rgb="FFFF0000"/>
      </font>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dxf>
    <dxf>
      <font>
        <color theme="0" tint="-4.9989318521683403E-2"/>
      </font>
      <fill>
        <patternFill>
          <bgColor theme="0" tint="-4.9989318521683403E-2"/>
        </patternFill>
      </fill>
    </dxf>
    <dxf>
      <font>
        <color theme="0" tint="-4.9989318521683403E-2"/>
      </font>
    </dxf>
    <dxf>
      <font>
        <color theme="0" tint="-4.9989318521683403E-2"/>
      </font>
      <fill>
        <patternFill>
          <bgColor theme="0" tint="-4.9989318521683403E-2"/>
        </patternFill>
      </fill>
    </dxf>
    <dxf>
      <font>
        <b/>
        <i val="0"/>
        <color rgb="FFFF0000"/>
      </font>
    </dxf>
    <dxf>
      <font>
        <b/>
        <i val="0"/>
        <color rgb="FFFF0000"/>
      </font>
    </dxf>
    <dxf>
      <font>
        <color theme="0" tint="-4.9989318521683403E-2"/>
      </font>
    </dxf>
    <dxf>
      <font>
        <color theme="0" tint="-4.9989318521683403E-2"/>
      </font>
      <fill>
        <patternFill>
          <bgColor theme="0" tint="-4.9989318521683403E-2"/>
        </patternFill>
      </fill>
    </dxf>
    <dxf>
      <font>
        <b/>
        <i val="0"/>
        <color rgb="FFFFCCFF"/>
      </font>
      <fill>
        <patternFill>
          <bgColor rgb="FFFF0000"/>
        </patternFill>
      </fill>
    </dxf>
    <dxf>
      <font>
        <b/>
        <i val="0"/>
        <color rgb="FF006600"/>
      </font>
      <fill>
        <patternFill>
          <bgColor rgb="FF66FF66"/>
        </patternFill>
      </fill>
    </dxf>
    <dxf>
      <font>
        <b/>
        <i val="0"/>
        <color rgb="FFFF0000"/>
      </font>
      <fill>
        <patternFill>
          <bgColor rgb="FFFFFF00"/>
        </patternFill>
      </fill>
    </dxf>
    <dxf>
      <font>
        <color rgb="FF00B050"/>
      </font>
    </dxf>
    <dxf>
      <font>
        <color theme="0" tint="-4.9989318521683403E-2"/>
      </font>
    </dxf>
    <dxf>
      <font>
        <color theme="0" tint="-4.9989318521683403E-2"/>
      </font>
      <fill>
        <patternFill>
          <bgColor theme="0" tint="-4.9989318521683403E-2"/>
        </patternFill>
      </fill>
    </dxf>
    <dxf>
      <font>
        <b/>
        <i val="0"/>
        <color rgb="FFFF0000"/>
      </font>
    </dxf>
    <dxf>
      <font>
        <color theme="0" tint="-4.9989318521683403E-2"/>
      </font>
      <fill>
        <patternFill>
          <bgColor theme="0" tint="-4.9989318521683403E-2"/>
        </patternFill>
      </fill>
    </dxf>
    <dxf>
      <font>
        <b/>
        <i val="0"/>
        <color rgb="FFFF0000"/>
      </font>
      <fill>
        <patternFill>
          <bgColor rgb="FFFFFF00"/>
        </patternFill>
      </fill>
    </dxf>
    <dxf>
      <font>
        <color rgb="FF00B050"/>
      </font>
    </dxf>
    <dxf>
      <font>
        <b/>
        <i val="0"/>
        <color rgb="FFFF0000"/>
      </font>
    </dxf>
    <dxf>
      <font>
        <color theme="0" tint="-4.9989318521683403E-2"/>
      </font>
      <fill>
        <patternFill>
          <bgColor theme="0" tint="-4.9989318521683403E-2"/>
        </patternFill>
      </fill>
    </dxf>
    <dxf>
      <font>
        <color theme="0" tint="-4.9989318521683403E-2"/>
      </font>
    </dxf>
    <dxf>
      <font>
        <b/>
        <i val="0"/>
        <color rgb="FFC00000"/>
      </font>
      <fill>
        <patternFill>
          <bgColor rgb="FFFFCCFF"/>
        </patternFill>
      </fill>
    </dxf>
    <dxf>
      <font>
        <color theme="0" tint="-4.9989318521683403E-2"/>
      </font>
    </dxf>
    <dxf>
      <font>
        <color theme="0" tint="-4.9989318521683403E-2"/>
      </font>
      <fill>
        <patternFill>
          <bgColor theme="0" tint="-4.9989318521683403E-2"/>
        </patternFill>
      </fill>
    </dxf>
    <dxf>
      <font>
        <b/>
        <i val="0"/>
        <color rgb="FF339933"/>
      </font>
      <fill>
        <patternFill>
          <bgColor rgb="FFFFFF00"/>
        </patternFill>
      </fill>
    </dxf>
    <dxf>
      <font>
        <color theme="0" tint="-4.9989318521683403E-2"/>
      </font>
      <fill>
        <patternFill>
          <bgColor theme="0" tint="-4.9989318521683403E-2"/>
        </patternFill>
      </fill>
    </dxf>
    <dxf>
      <font>
        <b/>
        <i val="0"/>
        <color rgb="FFFFCCFF"/>
      </font>
      <fill>
        <patternFill>
          <bgColor rgb="FFFF0000"/>
        </patternFill>
      </fill>
    </dxf>
    <dxf>
      <font>
        <b/>
        <i val="0"/>
        <color rgb="FF006600"/>
      </font>
      <fill>
        <patternFill>
          <bgColor rgb="FF66FF66"/>
        </patternFill>
      </fill>
    </dxf>
    <dxf>
      <font>
        <color rgb="FF00B050"/>
      </font>
      <fill>
        <patternFill patternType="solid">
          <bgColor theme="0" tint="-4.9989318521683403E-2"/>
        </patternFill>
      </fill>
    </dxf>
    <dxf>
      <font>
        <b/>
        <i val="0"/>
        <color rgb="FFC00000"/>
      </font>
      <fill>
        <patternFill>
          <bgColor rgb="FFFFCCFF"/>
        </patternFill>
      </fill>
    </dxf>
    <dxf>
      <font>
        <color theme="0" tint="-4.9989318521683403E-2"/>
      </font>
    </dxf>
    <dxf>
      <font>
        <color theme="0" tint="-4.9989318521683403E-2"/>
      </font>
    </dxf>
    <dxf>
      <font>
        <color rgb="FFFF0000"/>
      </font>
      <fill>
        <patternFill>
          <bgColor rgb="FFFFFF00"/>
        </patternFill>
      </fill>
    </dxf>
    <dxf>
      <font>
        <b/>
        <i val="0"/>
        <color rgb="FFC00000"/>
      </font>
      <fill>
        <patternFill>
          <bgColor rgb="FFFFCCFF"/>
        </patternFill>
      </fill>
    </dxf>
    <dxf>
      <font>
        <color rgb="FF00B050"/>
      </font>
      <fill>
        <patternFill patternType="solid">
          <bgColor theme="0" tint="-4.9989318521683403E-2"/>
        </patternFill>
      </fill>
    </dxf>
    <dxf>
      <font>
        <b/>
        <i val="0"/>
        <color rgb="FFFF0000"/>
      </font>
      <fill>
        <patternFill>
          <bgColor rgb="FFFFFF00"/>
        </patternFill>
      </fill>
    </dxf>
    <dxf>
      <font>
        <color rgb="FF00B050"/>
      </font>
      <fill>
        <patternFill patternType="solid">
          <bgColor theme="0" tint="-4.9989318521683403E-2"/>
        </patternFill>
      </fill>
    </dxf>
    <dxf>
      <font>
        <color theme="0" tint="-4.9989318521683403E-2"/>
      </font>
    </dxf>
    <dxf>
      <font>
        <color rgb="FF00B050"/>
      </font>
      <fill>
        <patternFill patternType="solid">
          <bgColor theme="0" tint="-4.9989318521683403E-2"/>
        </patternFill>
      </fill>
    </dxf>
    <dxf>
      <font>
        <b/>
        <i val="0"/>
        <color rgb="FFC00000"/>
      </font>
      <fill>
        <patternFill>
          <bgColor rgb="FFFFCCFF"/>
        </patternFill>
      </fill>
    </dxf>
    <dxf>
      <font>
        <color theme="0" tint="-4.9989318521683403E-2"/>
      </font>
    </dxf>
    <dxf>
      <font>
        <color rgb="FF00B050"/>
      </font>
      <fill>
        <patternFill patternType="solid">
          <bgColor theme="0" tint="-4.9989318521683403E-2"/>
        </patternFill>
      </fill>
    </dxf>
    <dxf>
      <font>
        <color theme="0" tint="-4.9989318521683403E-2"/>
      </font>
    </dxf>
    <dxf>
      <font>
        <b/>
        <i val="0"/>
        <color rgb="FFC00000"/>
      </font>
      <fill>
        <patternFill>
          <bgColor rgb="FFFFCCFF"/>
        </patternFill>
      </fill>
    </dxf>
    <dxf>
      <font>
        <color rgb="FFC00000"/>
      </font>
      <fill>
        <patternFill>
          <bgColor rgb="FFFFCCFF"/>
        </patternFill>
      </fill>
    </dxf>
    <dxf>
      <font>
        <b/>
        <i val="0"/>
        <color rgb="FF00B050"/>
      </font>
    </dxf>
    <dxf>
      <font>
        <b/>
        <i val="0"/>
        <color rgb="FF00B050"/>
      </font>
    </dxf>
    <dxf>
      <font>
        <color auto="1"/>
      </font>
      <fill>
        <patternFill>
          <bgColor theme="0" tint="-4.9989318521683403E-2"/>
        </patternFill>
      </fill>
    </dxf>
    <dxf>
      <font>
        <color theme="0" tint="-4.9989318521683403E-2"/>
      </font>
      <fill>
        <patternFill>
          <bgColor theme="0" tint="-4.9989318521683403E-2"/>
        </patternFill>
      </fill>
    </dxf>
    <dxf>
      <font>
        <b/>
        <i val="0"/>
        <color rgb="FFFF0000"/>
      </font>
      <fill>
        <patternFill>
          <bgColor rgb="FFFFFF00"/>
        </patternFill>
      </fill>
    </dxf>
    <dxf>
      <font>
        <b/>
        <i val="0"/>
        <color rgb="FFFF0000"/>
      </font>
      <fill>
        <patternFill>
          <bgColor rgb="FFFFFF00"/>
        </patternFill>
      </fill>
    </dxf>
    <dxf>
      <font>
        <color theme="0" tint="-4.9989318521683403E-2"/>
      </font>
    </dxf>
    <dxf>
      <font>
        <b/>
        <i val="0"/>
        <color rgb="FFFF0000"/>
      </font>
      <fill>
        <patternFill>
          <bgColor rgb="FFFFFF00"/>
        </patternFill>
      </fill>
    </dxf>
    <dxf>
      <font>
        <color rgb="FF00B050"/>
      </font>
      <fill>
        <patternFill patternType="solid">
          <bgColor theme="0" tint="-4.9989318521683403E-2"/>
        </patternFill>
      </fill>
    </dxf>
    <dxf>
      <font>
        <b/>
        <i val="0"/>
        <color rgb="FF006600"/>
      </font>
      <fill>
        <patternFill>
          <bgColor rgb="FF66FF66"/>
        </patternFill>
      </fill>
    </dxf>
    <dxf>
      <font>
        <b/>
        <i val="0"/>
        <color rgb="FFFFCCFF"/>
      </font>
      <fill>
        <patternFill>
          <bgColor rgb="FFFF0000"/>
        </patternFill>
      </fill>
    </dxf>
    <dxf>
      <font>
        <color theme="0" tint="-4.9989318521683403E-2"/>
      </font>
    </dxf>
    <dxf>
      <font>
        <b/>
        <i val="0"/>
        <color rgb="FFFF0000"/>
      </font>
      <fill>
        <patternFill>
          <bgColor rgb="FFFFFF00"/>
        </patternFill>
      </fill>
    </dxf>
    <dxf>
      <font>
        <color rgb="FF00B050"/>
      </font>
      <fill>
        <patternFill patternType="solid">
          <bgColor theme="0" tint="-4.9989318521683403E-2"/>
        </patternFill>
      </fill>
    </dxf>
    <dxf>
      <font>
        <color theme="0" tint="-4.9989318521683403E-2"/>
      </font>
    </dxf>
    <dxf>
      <font>
        <b/>
        <i val="0"/>
        <color rgb="FFFF0000"/>
      </font>
      <fill>
        <patternFill>
          <bgColor rgb="FFFFFF00"/>
        </patternFill>
      </fill>
    </dxf>
    <dxf>
      <font>
        <b/>
        <i val="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lor rgb="FF00FFFF"/>
      </font>
    </dxf>
    <dxf>
      <font>
        <b/>
        <i val="0"/>
        <color theme="9" tint="-0.24994659260841701"/>
      </font>
    </dxf>
    <dxf>
      <font>
        <b/>
        <i val="0"/>
        <color rgb="FFFF0000"/>
      </font>
      <fill>
        <patternFill>
          <bgColor rgb="FFFFFF00"/>
        </patternFill>
      </fill>
    </dxf>
    <dxf>
      <font>
        <b/>
        <i val="0"/>
        <color rgb="FF0066FF"/>
      </font>
      <fill>
        <patternFill>
          <bgColor rgb="FFFFFF00"/>
        </patternFill>
      </fill>
    </dxf>
    <dxf>
      <font>
        <color theme="0"/>
      </font>
    </dxf>
    <dxf>
      <font>
        <b/>
        <i val="0"/>
        <color rgb="FFFF0000"/>
      </font>
    </dxf>
    <dxf>
      <font>
        <color theme="0" tint="-0.14996795556505021"/>
      </font>
      <numFmt numFmtId="0" formatCode="General"/>
    </dxf>
    <dxf>
      <font>
        <b/>
        <i val="0"/>
        <color rgb="FFFF0000"/>
      </font>
      <fill>
        <patternFill>
          <bgColor rgb="FFFFFF00"/>
        </patternFill>
      </fill>
      <border>
        <left style="thin">
          <color auto="1"/>
        </left>
        <right style="thin">
          <color auto="1"/>
        </right>
        <top style="thin">
          <color auto="1"/>
        </top>
        <bottom style="thin">
          <color auto="1"/>
        </bottom>
      </border>
    </dxf>
    <dxf>
      <font>
        <b/>
        <i val="0"/>
        <color rgb="FFFF0000"/>
      </font>
      <fill>
        <patternFill>
          <bgColor rgb="FFFFFF00"/>
        </patternFill>
      </fill>
    </dxf>
    <dxf>
      <font>
        <b/>
        <i val="0"/>
        <color rgb="FFFF0000"/>
      </font>
    </dxf>
    <dxf>
      <font>
        <color theme="0"/>
      </font>
    </dxf>
    <dxf>
      <font>
        <color theme="0"/>
      </font>
    </dxf>
    <dxf>
      <font>
        <color theme="0"/>
      </font>
    </dxf>
    <dxf>
      <font>
        <b/>
        <i val="0"/>
        <color rgb="FFFF0000"/>
      </font>
    </dxf>
    <dxf>
      <font>
        <b/>
        <i val="0"/>
        <color rgb="FFFF0000"/>
      </font>
    </dxf>
    <dxf>
      <font>
        <b/>
        <i val="0"/>
        <color rgb="FFFF0000"/>
      </font>
    </dxf>
    <dxf>
      <font>
        <color theme="0"/>
      </font>
    </dxf>
    <dxf>
      <font>
        <color theme="0"/>
      </font>
    </dxf>
    <dxf>
      <font>
        <color theme="0"/>
      </font>
    </dxf>
    <dxf>
      <font>
        <color theme="0"/>
      </font>
    </dxf>
    <dxf>
      <font>
        <color theme="0"/>
      </font>
    </dxf>
    <dxf>
      <font>
        <color theme="0"/>
      </font>
    </dxf>
    <dxf>
      <font>
        <b/>
        <i val="0"/>
        <color rgb="FFFF0000"/>
      </font>
    </dxf>
    <dxf>
      <font>
        <b/>
        <i val="0"/>
        <color rgb="FFFF0000"/>
      </font>
    </dxf>
    <dxf>
      <font>
        <b/>
        <i val="0"/>
        <color rgb="FFFF0000"/>
      </font>
    </dxf>
    <dxf>
      <font>
        <color theme="0"/>
      </font>
    </dxf>
    <dxf>
      <font>
        <color theme="0"/>
      </font>
    </dxf>
    <dxf>
      <font>
        <b/>
        <i val="0"/>
        <color rgb="FFFF0000"/>
      </font>
    </dxf>
    <dxf>
      <font>
        <color theme="0"/>
      </font>
    </dxf>
    <dxf>
      <font>
        <b/>
        <i val="0"/>
        <color rgb="FFFF0000"/>
      </font>
    </dxf>
    <dxf>
      <font>
        <color theme="0" tint="-4.9989318521683403E-2"/>
      </font>
    </dxf>
    <dxf>
      <font>
        <color theme="0"/>
      </font>
    </dxf>
    <dxf>
      <font>
        <color theme="0"/>
      </font>
    </dxf>
    <dxf>
      <font>
        <b/>
        <i val="0"/>
        <color rgb="FFFF000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4.9989318521683403E-2"/>
      </font>
    </dxf>
    <dxf>
      <font>
        <color theme="0" tint="-4.9989318521683403E-2"/>
      </font>
      <fill>
        <patternFill patternType="gray125"/>
      </fill>
    </dxf>
    <dxf>
      <font>
        <color theme="0" tint="-4.9989318521683403E-2"/>
      </font>
      <fill>
        <patternFill patternType="gray125"/>
      </fill>
    </dxf>
    <dxf>
      <font>
        <b/>
        <i val="0"/>
        <color rgb="FF0000FF"/>
      </font>
    </dxf>
    <dxf>
      <font>
        <b/>
        <i val="0"/>
        <color rgb="FFC00000"/>
      </font>
      <fill>
        <patternFill>
          <bgColor theme="5" tint="0.79998168889431442"/>
        </patternFill>
      </fill>
    </dxf>
    <dxf>
      <font>
        <b/>
        <i val="0"/>
        <color rgb="FF0000FF"/>
      </font>
    </dxf>
    <dxf>
      <font>
        <b/>
        <i val="0"/>
        <color rgb="FFFF0000"/>
      </font>
    </dxf>
    <dxf>
      <font>
        <b/>
        <i val="0"/>
        <color theme="0" tint="-4.9989318521683403E-2"/>
      </font>
    </dxf>
    <dxf>
      <font>
        <b/>
        <i val="0"/>
        <color rgb="FF0000FF"/>
      </font>
    </dxf>
  </dxfs>
  <tableStyles count="1" defaultTableStyle="TableStyleMedium2" defaultPivotStyle="PivotStyleLight16">
    <tableStyle name="Invisible" pivot="0" table="0" count="0" xr9:uid="{6D1900E5-615B-4165-B382-8AB7C485A9E8}"/>
  </tableStyles>
  <colors>
    <mruColors>
      <color rgb="FF339933"/>
      <color rgb="FFFFCCFF"/>
      <color rgb="FF0000FF"/>
      <color rgb="FF00FFFF"/>
      <color rgb="FFFF66FF"/>
      <color rgb="FF66FF66"/>
      <color rgb="FF006600"/>
      <color rgb="FF008000"/>
      <color rgb="FFFAD15C"/>
      <color rgb="FFA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image" Target="../media/image10.png"/><Relationship Id="rId3" Type="http://schemas.openxmlformats.org/officeDocument/2006/relationships/image" Target="../media/image5.png"/><Relationship Id="rId7" Type="http://schemas.openxmlformats.org/officeDocument/2006/relationships/image" Target="../media/image9.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31</xdr:col>
      <xdr:colOff>0</xdr:colOff>
      <xdr:row>139</xdr:row>
      <xdr:rowOff>0</xdr:rowOff>
    </xdr:from>
    <xdr:to>
      <xdr:col>38</xdr:col>
      <xdr:colOff>12700</xdr:colOff>
      <xdr:row>140</xdr:row>
      <xdr:rowOff>85725</xdr:rowOff>
    </xdr:to>
    <xdr:sp macro="" textlink="">
      <xdr:nvSpPr>
        <xdr:cNvPr id="3076" name="avatar">
          <a:extLst>
            <a:ext uri="{FF2B5EF4-FFF2-40B4-BE49-F238E27FC236}">
              <a16:creationId xmlns:a16="http://schemas.microsoft.com/office/drawing/2014/main" id="{CE4FCF8A-3FFF-4ACC-AF8A-3AF8AC96FCE4}"/>
            </a:ext>
          </a:extLst>
        </xdr:cNvPr>
        <xdr:cNvSpPr>
          <a:spLocks noChangeAspect="1" noChangeArrowheads="1"/>
        </xdr:cNvSpPr>
      </xdr:nvSpPr>
      <xdr:spPr bwMode="auto">
        <a:xfrm>
          <a:off x="9324975" y="2762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19050</xdr:colOff>
      <xdr:row>0</xdr:row>
      <xdr:rowOff>82551</xdr:rowOff>
    </xdr:from>
    <xdr:to>
      <xdr:col>7</xdr:col>
      <xdr:colOff>279400</xdr:colOff>
      <xdr:row>3</xdr:row>
      <xdr:rowOff>130401</xdr:rowOff>
    </xdr:to>
    <xdr:pic>
      <xdr:nvPicPr>
        <xdr:cNvPr id="5" name="Picture 4">
          <a:extLst>
            <a:ext uri="{FF2B5EF4-FFF2-40B4-BE49-F238E27FC236}">
              <a16:creationId xmlns:a16="http://schemas.microsoft.com/office/drawing/2014/main" id="{8881597A-6A77-1C98-59C9-8F345F4E72AE}"/>
            </a:ext>
          </a:extLst>
        </xdr:cNvPr>
        <xdr:cNvPicPr>
          <a:picLocks noChangeAspect="1"/>
        </xdr:cNvPicPr>
      </xdr:nvPicPr>
      <xdr:blipFill>
        <a:blip xmlns:r="http://schemas.openxmlformats.org/officeDocument/2006/relationships" r:embed="rId1"/>
        <a:stretch>
          <a:fillRect/>
        </a:stretch>
      </xdr:blipFill>
      <xdr:spPr>
        <a:xfrm>
          <a:off x="19050" y="82551"/>
          <a:ext cx="2603500" cy="613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152400</xdr:colOff>
      <xdr:row>148</xdr:row>
      <xdr:rowOff>0</xdr:rowOff>
    </xdr:from>
    <xdr:to>
      <xdr:col>9</xdr:col>
      <xdr:colOff>218756</xdr:colOff>
      <xdr:row>150</xdr:row>
      <xdr:rowOff>4185</xdr:rowOff>
    </xdr:to>
    <xdr:pic>
      <xdr:nvPicPr>
        <xdr:cNvPr id="33" name="Picture 32">
          <a:extLst>
            <a:ext uri="{FF2B5EF4-FFF2-40B4-BE49-F238E27FC236}">
              <a16:creationId xmlns:a16="http://schemas.microsoft.com/office/drawing/2014/main" id="{6862ABB9-E118-483F-8471-A15C87E0140F}"/>
            </a:ext>
          </a:extLst>
        </xdr:cNvPr>
        <xdr:cNvPicPr>
          <a:picLocks noChangeAspect="1"/>
        </xdr:cNvPicPr>
      </xdr:nvPicPr>
      <xdr:blipFill>
        <a:blip xmlns:r="http://schemas.openxmlformats.org/officeDocument/2006/relationships" r:embed="rId1"/>
        <a:stretch>
          <a:fillRect/>
        </a:stretch>
      </xdr:blipFill>
      <xdr:spPr>
        <a:xfrm>
          <a:off x="809625" y="28136850"/>
          <a:ext cx="2552381" cy="380952"/>
        </a:xfrm>
        <a:prstGeom prst="rect">
          <a:avLst/>
        </a:prstGeom>
      </xdr:spPr>
    </xdr:pic>
    <xdr:clientData/>
  </xdr:twoCellAnchor>
  <xdr:twoCellAnchor editAs="oneCell">
    <xdr:from>
      <xdr:col>0</xdr:col>
      <xdr:colOff>57151</xdr:colOff>
      <xdr:row>144</xdr:row>
      <xdr:rowOff>19049</xdr:rowOff>
    </xdr:from>
    <xdr:to>
      <xdr:col>10</xdr:col>
      <xdr:colOff>514351</xdr:colOff>
      <xdr:row>146</xdr:row>
      <xdr:rowOff>27712</xdr:rowOff>
    </xdr:to>
    <xdr:pic>
      <xdr:nvPicPr>
        <xdr:cNvPr id="41" name="Picture 40">
          <a:extLst>
            <a:ext uri="{FF2B5EF4-FFF2-40B4-BE49-F238E27FC236}">
              <a16:creationId xmlns:a16="http://schemas.microsoft.com/office/drawing/2014/main" id="{F7573343-715E-4D2E-B1BE-FCB526DE19C5}"/>
            </a:ext>
          </a:extLst>
        </xdr:cNvPr>
        <xdr:cNvPicPr>
          <a:picLocks noChangeAspect="1"/>
        </xdr:cNvPicPr>
      </xdr:nvPicPr>
      <xdr:blipFill rotWithShape="1">
        <a:blip xmlns:r="http://schemas.openxmlformats.org/officeDocument/2006/relationships" r:embed="rId2"/>
        <a:srcRect l="45251" b="-2403"/>
        <a:stretch/>
      </xdr:blipFill>
      <xdr:spPr>
        <a:xfrm>
          <a:off x="57151" y="27203399"/>
          <a:ext cx="4210050" cy="389663"/>
        </a:xfrm>
        <a:prstGeom prst="rect">
          <a:avLst/>
        </a:prstGeom>
      </xdr:spPr>
    </xdr:pic>
    <xdr:clientData/>
  </xdr:twoCellAnchor>
  <xdr:twoCellAnchor editAs="oneCell">
    <xdr:from>
      <xdr:col>11</xdr:col>
      <xdr:colOff>161925</xdr:colOff>
      <xdr:row>140</xdr:row>
      <xdr:rowOff>114300</xdr:rowOff>
    </xdr:from>
    <xdr:to>
      <xdr:col>13</xdr:col>
      <xdr:colOff>408280</xdr:colOff>
      <xdr:row>146</xdr:row>
      <xdr:rowOff>152400</xdr:rowOff>
    </xdr:to>
    <xdr:pic>
      <xdr:nvPicPr>
        <xdr:cNvPr id="40" name="Picture 39">
          <a:extLst>
            <a:ext uri="{FF2B5EF4-FFF2-40B4-BE49-F238E27FC236}">
              <a16:creationId xmlns:a16="http://schemas.microsoft.com/office/drawing/2014/main" id="{1090F34E-0B4A-49D2-8860-186B77884754}"/>
            </a:ext>
          </a:extLst>
        </xdr:cNvPr>
        <xdr:cNvPicPr>
          <a:picLocks noChangeAspect="1"/>
        </xdr:cNvPicPr>
      </xdr:nvPicPr>
      <xdr:blipFill>
        <a:blip xmlns:r="http://schemas.openxmlformats.org/officeDocument/2006/relationships" r:embed="rId3"/>
        <a:stretch>
          <a:fillRect/>
        </a:stretch>
      </xdr:blipFill>
      <xdr:spPr>
        <a:xfrm>
          <a:off x="4524375" y="26536650"/>
          <a:ext cx="1465555" cy="1181100"/>
        </a:xfrm>
        <a:prstGeom prst="rect">
          <a:avLst/>
        </a:prstGeom>
      </xdr:spPr>
    </xdr:pic>
    <xdr:clientData/>
  </xdr:twoCellAnchor>
  <xdr:twoCellAnchor editAs="oneCell">
    <xdr:from>
      <xdr:col>8</xdr:col>
      <xdr:colOff>276225</xdr:colOff>
      <xdr:row>132</xdr:row>
      <xdr:rowOff>19052</xdr:rowOff>
    </xdr:from>
    <xdr:to>
      <xdr:col>13</xdr:col>
      <xdr:colOff>381000</xdr:colOff>
      <xdr:row>140</xdr:row>
      <xdr:rowOff>10910</xdr:rowOff>
    </xdr:to>
    <xdr:pic>
      <xdr:nvPicPr>
        <xdr:cNvPr id="19" name="Picture 18">
          <a:extLst>
            <a:ext uri="{FF2B5EF4-FFF2-40B4-BE49-F238E27FC236}">
              <a16:creationId xmlns:a16="http://schemas.microsoft.com/office/drawing/2014/main" id="{362D8386-E2E6-43B2-B26A-32F374D1F14C}"/>
            </a:ext>
          </a:extLst>
        </xdr:cNvPr>
        <xdr:cNvPicPr>
          <a:picLocks noChangeAspect="1"/>
        </xdr:cNvPicPr>
      </xdr:nvPicPr>
      <xdr:blipFill>
        <a:blip xmlns:r="http://schemas.openxmlformats.org/officeDocument/2006/relationships" r:embed="rId4"/>
        <a:stretch>
          <a:fillRect/>
        </a:stretch>
      </xdr:blipFill>
      <xdr:spPr>
        <a:xfrm>
          <a:off x="2809875" y="24917402"/>
          <a:ext cx="3152775" cy="1515858"/>
        </a:xfrm>
        <a:prstGeom prst="rect">
          <a:avLst/>
        </a:prstGeom>
      </xdr:spPr>
    </xdr:pic>
    <xdr:clientData/>
  </xdr:twoCellAnchor>
  <xdr:twoCellAnchor editAs="oneCell">
    <xdr:from>
      <xdr:col>4</xdr:col>
      <xdr:colOff>171449</xdr:colOff>
      <xdr:row>133</xdr:row>
      <xdr:rowOff>9525</xdr:rowOff>
    </xdr:from>
    <xdr:to>
      <xdr:col>7</xdr:col>
      <xdr:colOff>589254</xdr:colOff>
      <xdr:row>139</xdr:row>
      <xdr:rowOff>47625</xdr:rowOff>
    </xdr:to>
    <xdr:pic>
      <xdr:nvPicPr>
        <xdr:cNvPr id="29" name="Picture 28">
          <a:extLst>
            <a:ext uri="{FF2B5EF4-FFF2-40B4-BE49-F238E27FC236}">
              <a16:creationId xmlns:a16="http://schemas.microsoft.com/office/drawing/2014/main" id="{037E0DC8-741B-4BCF-B5D1-C6974E457D38}"/>
            </a:ext>
          </a:extLst>
        </xdr:cNvPr>
        <xdr:cNvPicPr>
          <a:picLocks noChangeAspect="1"/>
        </xdr:cNvPicPr>
      </xdr:nvPicPr>
      <xdr:blipFill>
        <a:blip xmlns:r="http://schemas.openxmlformats.org/officeDocument/2006/relationships" r:embed="rId3"/>
        <a:stretch>
          <a:fillRect/>
        </a:stretch>
      </xdr:blipFill>
      <xdr:spPr>
        <a:xfrm>
          <a:off x="1162049" y="25098375"/>
          <a:ext cx="1598905" cy="1181100"/>
        </a:xfrm>
        <a:prstGeom prst="rect">
          <a:avLst/>
        </a:prstGeom>
      </xdr:spPr>
    </xdr:pic>
    <xdr:clientData/>
  </xdr:twoCellAnchor>
  <xdr:twoCellAnchor editAs="oneCell">
    <xdr:from>
      <xdr:col>0</xdr:col>
      <xdr:colOff>9526</xdr:colOff>
      <xdr:row>53</xdr:row>
      <xdr:rowOff>9525</xdr:rowOff>
    </xdr:from>
    <xdr:to>
      <xdr:col>14</xdr:col>
      <xdr:colOff>571500</xdr:colOff>
      <xdr:row>54</xdr:row>
      <xdr:rowOff>160081</xdr:rowOff>
    </xdr:to>
    <xdr:pic>
      <xdr:nvPicPr>
        <xdr:cNvPr id="2" name="Picture 1">
          <a:extLst>
            <a:ext uri="{FF2B5EF4-FFF2-40B4-BE49-F238E27FC236}">
              <a16:creationId xmlns:a16="http://schemas.microsoft.com/office/drawing/2014/main" id="{1F237515-1483-4AB5-9B85-298A178EBB3A}"/>
            </a:ext>
          </a:extLst>
        </xdr:cNvPr>
        <xdr:cNvPicPr>
          <a:picLocks noChangeAspect="1"/>
        </xdr:cNvPicPr>
      </xdr:nvPicPr>
      <xdr:blipFill>
        <a:blip xmlns:r="http://schemas.openxmlformats.org/officeDocument/2006/relationships" r:embed="rId5"/>
        <a:stretch>
          <a:fillRect/>
        </a:stretch>
      </xdr:blipFill>
      <xdr:spPr>
        <a:xfrm>
          <a:off x="9526" y="8782050"/>
          <a:ext cx="6981824" cy="341056"/>
        </a:xfrm>
        <a:prstGeom prst="rect">
          <a:avLst/>
        </a:prstGeom>
      </xdr:spPr>
    </xdr:pic>
    <xdr:clientData/>
  </xdr:twoCellAnchor>
  <xdr:twoCellAnchor>
    <xdr:from>
      <xdr:col>6</xdr:col>
      <xdr:colOff>152400</xdr:colOff>
      <xdr:row>57</xdr:row>
      <xdr:rowOff>9525</xdr:rowOff>
    </xdr:from>
    <xdr:to>
      <xdr:col>8</xdr:col>
      <xdr:colOff>85725</xdr:colOff>
      <xdr:row>58</xdr:row>
      <xdr:rowOff>171450</xdr:rowOff>
    </xdr:to>
    <xdr:cxnSp macro="">
      <xdr:nvCxnSpPr>
        <xdr:cNvPr id="11" name="Straight Arrow Connector 10">
          <a:extLst>
            <a:ext uri="{FF2B5EF4-FFF2-40B4-BE49-F238E27FC236}">
              <a16:creationId xmlns:a16="http://schemas.microsoft.com/office/drawing/2014/main" id="{89CFAD38-8AB2-4EF9-9908-ED66FEAAE030}"/>
            </a:ext>
          </a:extLst>
        </xdr:cNvPr>
        <xdr:cNvCxnSpPr/>
      </xdr:nvCxnSpPr>
      <xdr:spPr>
        <a:xfrm flipH="1">
          <a:off x="1524000" y="9544050"/>
          <a:ext cx="1228725" cy="352425"/>
        </a:xfrm>
        <a:prstGeom prst="straightConnector1">
          <a:avLst/>
        </a:prstGeom>
        <a:ln w="31750">
          <a:solidFill>
            <a:schemeClr val="accent6">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152400</xdr:colOff>
      <xdr:row>57</xdr:row>
      <xdr:rowOff>28575</xdr:rowOff>
    </xdr:from>
    <xdr:to>
      <xdr:col>8</xdr:col>
      <xdr:colOff>47625</xdr:colOff>
      <xdr:row>59</xdr:row>
      <xdr:rowOff>131006</xdr:rowOff>
    </xdr:to>
    <xdr:cxnSp macro="">
      <xdr:nvCxnSpPr>
        <xdr:cNvPr id="12" name="Straight Arrow Connector 11">
          <a:extLst>
            <a:ext uri="{FF2B5EF4-FFF2-40B4-BE49-F238E27FC236}">
              <a16:creationId xmlns:a16="http://schemas.microsoft.com/office/drawing/2014/main" id="{BF54DF26-4983-451B-BB48-825434568EF4}"/>
            </a:ext>
          </a:extLst>
        </xdr:cNvPr>
        <xdr:cNvCxnSpPr>
          <a:endCxn id="4" idx="3"/>
        </xdr:cNvCxnSpPr>
      </xdr:nvCxnSpPr>
      <xdr:spPr>
        <a:xfrm flipH="1">
          <a:off x="1638300" y="10610850"/>
          <a:ext cx="1266825" cy="483431"/>
        </a:xfrm>
        <a:prstGeom prst="straightConnector1">
          <a:avLst/>
        </a:prstGeom>
        <a:ln w="31750">
          <a:solidFill>
            <a:schemeClr val="accent6">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19051</xdr:colOff>
      <xdr:row>63</xdr:row>
      <xdr:rowOff>38100</xdr:rowOff>
    </xdr:from>
    <xdr:to>
      <xdr:col>14</xdr:col>
      <xdr:colOff>514350</xdr:colOff>
      <xdr:row>72</xdr:row>
      <xdr:rowOff>96306</xdr:rowOff>
    </xdr:to>
    <xdr:pic>
      <xdr:nvPicPr>
        <xdr:cNvPr id="17" name="Picture 16">
          <a:extLst>
            <a:ext uri="{FF2B5EF4-FFF2-40B4-BE49-F238E27FC236}">
              <a16:creationId xmlns:a16="http://schemas.microsoft.com/office/drawing/2014/main" id="{81798F0C-0BF2-4DB5-9634-95BB56E5913E}"/>
            </a:ext>
          </a:extLst>
        </xdr:cNvPr>
        <xdr:cNvPicPr>
          <a:picLocks noChangeAspect="1"/>
        </xdr:cNvPicPr>
      </xdr:nvPicPr>
      <xdr:blipFill>
        <a:blip xmlns:r="http://schemas.openxmlformats.org/officeDocument/2006/relationships" r:embed="rId6"/>
        <a:stretch>
          <a:fillRect/>
        </a:stretch>
      </xdr:blipFill>
      <xdr:spPr>
        <a:xfrm>
          <a:off x="19051" y="11001375"/>
          <a:ext cx="6915149" cy="1772706"/>
        </a:xfrm>
        <a:prstGeom prst="rect">
          <a:avLst/>
        </a:prstGeom>
      </xdr:spPr>
    </xdr:pic>
    <xdr:clientData/>
  </xdr:twoCellAnchor>
  <xdr:twoCellAnchor editAs="oneCell">
    <xdr:from>
      <xdr:col>3</xdr:col>
      <xdr:colOff>57151</xdr:colOff>
      <xdr:row>95</xdr:row>
      <xdr:rowOff>19456</xdr:rowOff>
    </xdr:from>
    <xdr:to>
      <xdr:col>14</xdr:col>
      <xdr:colOff>0</xdr:colOff>
      <xdr:row>101</xdr:row>
      <xdr:rowOff>159815</xdr:rowOff>
    </xdr:to>
    <xdr:pic>
      <xdr:nvPicPr>
        <xdr:cNvPr id="18" name="Picture 17">
          <a:extLst>
            <a:ext uri="{FF2B5EF4-FFF2-40B4-BE49-F238E27FC236}">
              <a16:creationId xmlns:a16="http://schemas.microsoft.com/office/drawing/2014/main" id="{FA1EF199-FEDE-4938-A275-E93083AA2B28}"/>
            </a:ext>
          </a:extLst>
        </xdr:cNvPr>
        <xdr:cNvPicPr>
          <a:picLocks noChangeAspect="1"/>
        </xdr:cNvPicPr>
      </xdr:nvPicPr>
      <xdr:blipFill>
        <a:blip xmlns:r="http://schemas.openxmlformats.org/officeDocument/2006/relationships" r:embed="rId7"/>
        <a:stretch>
          <a:fillRect/>
        </a:stretch>
      </xdr:blipFill>
      <xdr:spPr>
        <a:xfrm>
          <a:off x="742951" y="16888231"/>
          <a:ext cx="5676899" cy="1283359"/>
        </a:xfrm>
        <a:prstGeom prst="rect">
          <a:avLst/>
        </a:prstGeom>
      </xdr:spPr>
    </xdr:pic>
    <xdr:clientData/>
  </xdr:twoCellAnchor>
  <xdr:twoCellAnchor>
    <xdr:from>
      <xdr:col>7</xdr:col>
      <xdr:colOff>180975</xdr:colOff>
      <xdr:row>93</xdr:row>
      <xdr:rowOff>180975</xdr:rowOff>
    </xdr:from>
    <xdr:to>
      <xdr:col>7</xdr:col>
      <xdr:colOff>628650</xdr:colOff>
      <xdr:row>97</xdr:row>
      <xdr:rowOff>171450</xdr:rowOff>
    </xdr:to>
    <xdr:cxnSp macro="">
      <xdr:nvCxnSpPr>
        <xdr:cNvPr id="20" name="Straight Arrow Connector 19">
          <a:extLst>
            <a:ext uri="{FF2B5EF4-FFF2-40B4-BE49-F238E27FC236}">
              <a16:creationId xmlns:a16="http://schemas.microsoft.com/office/drawing/2014/main" id="{E2528416-8B79-48E2-A1D4-D4C372D0C8C9}"/>
            </a:ext>
          </a:extLst>
        </xdr:cNvPr>
        <xdr:cNvCxnSpPr/>
      </xdr:nvCxnSpPr>
      <xdr:spPr>
        <a:xfrm flipH="1">
          <a:off x="2200275" y="16097250"/>
          <a:ext cx="447675" cy="752475"/>
        </a:xfrm>
        <a:prstGeom prst="straightConnector1">
          <a:avLst/>
        </a:prstGeom>
        <a:ln w="31750">
          <a:solidFill>
            <a:schemeClr val="accent6">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200025</xdr:colOff>
      <xdr:row>93</xdr:row>
      <xdr:rowOff>171450</xdr:rowOff>
    </xdr:from>
    <xdr:to>
      <xdr:col>9</xdr:col>
      <xdr:colOff>457201</xdr:colOff>
      <xdr:row>97</xdr:row>
      <xdr:rowOff>38100</xdr:rowOff>
    </xdr:to>
    <xdr:cxnSp macro="">
      <xdr:nvCxnSpPr>
        <xdr:cNvPr id="23" name="Straight Arrow Connector 22">
          <a:extLst>
            <a:ext uri="{FF2B5EF4-FFF2-40B4-BE49-F238E27FC236}">
              <a16:creationId xmlns:a16="http://schemas.microsoft.com/office/drawing/2014/main" id="{0F53B1E6-CD16-454F-9E94-F4477E573DFE}"/>
            </a:ext>
          </a:extLst>
        </xdr:cNvPr>
        <xdr:cNvCxnSpPr/>
      </xdr:nvCxnSpPr>
      <xdr:spPr>
        <a:xfrm flipH="1">
          <a:off x="3514725" y="16087725"/>
          <a:ext cx="257176" cy="628650"/>
        </a:xfrm>
        <a:prstGeom prst="straightConnector1">
          <a:avLst/>
        </a:prstGeom>
        <a:ln w="31750">
          <a:solidFill>
            <a:schemeClr val="accent6">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114300</xdr:colOff>
      <xdr:row>132</xdr:row>
      <xdr:rowOff>171450</xdr:rowOff>
    </xdr:from>
    <xdr:to>
      <xdr:col>5</xdr:col>
      <xdr:colOff>209550</xdr:colOff>
      <xdr:row>138</xdr:row>
      <xdr:rowOff>161925</xdr:rowOff>
    </xdr:to>
    <xdr:cxnSp macro="">
      <xdr:nvCxnSpPr>
        <xdr:cNvPr id="28" name="Straight Arrow Connector 27">
          <a:extLst>
            <a:ext uri="{FF2B5EF4-FFF2-40B4-BE49-F238E27FC236}">
              <a16:creationId xmlns:a16="http://schemas.microsoft.com/office/drawing/2014/main" id="{B803FAD5-3618-4340-9CC9-FAD42AD31536}"/>
            </a:ext>
          </a:extLst>
        </xdr:cNvPr>
        <xdr:cNvCxnSpPr/>
      </xdr:nvCxnSpPr>
      <xdr:spPr>
        <a:xfrm flipH="1">
          <a:off x="1352550" y="25069800"/>
          <a:ext cx="95250" cy="1133475"/>
        </a:xfrm>
        <a:prstGeom prst="straightConnector1">
          <a:avLst/>
        </a:prstGeom>
        <a:ln w="31750">
          <a:solidFill>
            <a:srgbClr val="00B05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200025</xdr:colOff>
      <xdr:row>132</xdr:row>
      <xdr:rowOff>161925</xdr:rowOff>
    </xdr:from>
    <xdr:to>
      <xdr:col>7</xdr:col>
      <xdr:colOff>495300</xdr:colOff>
      <xdr:row>138</xdr:row>
      <xdr:rowOff>123825</xdr:rowOff>
    </xdr:to>
    <xdr:cxnSp macro="">
      <xdr:nvCxnSpPr>
        <xdr:cNvPr id="32" name="Straight Arrow Connector 31">
          <a:extLst>
            <a:ext uri="{FF2B5EF4-FFF2-40B4-BE49-F238E27FC236}">
              <a16:creationId xmlns:a16="http://schemas.microsoft.com/office/drawing/2014/main" id="{9BDF7516-D784-454E-8F64-493F907B42B0}"/>
            </a:ext>
          </a:extLst>
        </xdr:cNvPr>
        <xdr:cNvCxnSpPr/>
      </xdr:nvCxnSpPr>
      <xdr:spPr>
        <a:xfrm>
          <a:off x="1438275" y="25060275"/>
          <a:ext cx="1228725" cy="1104900"/>
        </a:xfrm>
        <a:prstGeom prst="straightConnector1">
          <a:avLst/>
        </a:prstGeom>
        <a:ln w="31750">
          <a:solidFill>
            <a:srgbClr val="00B05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209550</xdr:colOff>
      <xdr:row>137</xdr:row>
      <xdr:rowOff>142876</xdr:rowOff>
    </xdr:from>
    <xdr:to>
      <xdr:col>6</xdr:col>
      <xdr:colOff>276225</xdr:colOff>
      <xdr:row>139</xdr:row>
      <xdr:rowOff>152400</xdr:rowOff>
    </xdr:to>
    <xdr:cxnSp macro="">
      <xdr:nvCxnSpPr>
        <xdr:cNvPr id="36" name="Straight Arrow Connector 35">
          <a:extLst>
            <a:ext uri="{FF2B5EF4-FFF2-40B4-BE49-F238E27FC236}">
              <a16:creationId xmlns:a16="http://schemas.microsoft.com/office/drawing/2014/main" id="{B73DDE9C-989D-4DB8-AE93-504A5390F4B5}"/>
            </a:ext>
          </a:extLst>
        </xdr:cNvPr>
        <xdr:cNvCxnSpPr/>
      </xdr:nvCxnSpPr>
      <xdr:spPr>
        <a:xfrm flipH="1" flipV="1">
          <a:off x="1695450" y="25993726"/>
          <a:ext cx="66675" cy="390524"/>
        </a:xfrm>
        <a:prstGeom prst="straightConnector1">
          <a:avLst/>
        </a:prstGeom>
        <a:ln w="31750">
          <a:solidFill>
            <a:srgbClr val="CC00CC"/>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285750</xdr:colOff>
      <xdr:row>139</xdr:row>
      <xdr:rowOff>142875</xdr:rowOff>
    </xdr:from>
    <xdr:to>
      <xdr:col>12</xdr:col>
      <xdr:colOff>238125</xdr:colOff>
      <xdr:row>139</xdr:row>
      <xdr:rowOff>161925</xdr:rowOff>
    </xdr:to>
    <xdr:cxnSp macro="">
      <xdr:nvCxnSpPr>
        <xdr:cNvPr id="39" name="Straight Arrow Connector 38">
          <a:extLst>
            <a:ext uri="{FF2B5EF4-FFF2-40B4-BE49-F238E27FC236}">
              <a16:creationId xmlns:a16="http://schemas.microsoft.com/office/drawing/2014/main" id="{5B6DD5EE-5DC2-46D2-A979-2E1DE9910797}"/>
            </a:ext>
          </a:extLst>
        </xdr:cNvPr>
        <xdr:cNvCxnSpPr/>
      </xdr:nvCxnSpPr>
      <xdr:spPr>
        <a:xfrm flipV="1">
          <a:off x="1600200" y="26374725"/>
          <a:ext cx="3609975" cy="19050"/>
        </a:xfrm>
        <a:prstGeom prst="straightConnector1">
          <a:avLst/>
        </a:prstGeom>
        <a:ln w="31750">
          <a:solidFill>
            <a:srgbClr val="CC00CC"/>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152400</xdr:colOff>
      <xdr:row>142</xdr:row>
      <xdr:rowOff>0</xdr:rowOff>
    </xdr:from>
    <xdr:to>
      <xdr:col>10</xdr:col>
      <xdr:colOff>76200</xdr:colOff>
      <xdr:row>145</xdr:row>
      <xdr:rowOff>95250</xdr:rowOff>
    </xdr:to>
    <xdr:cxnSp macro="">
      <xdr:nvCxnSpPr>
        <xdr:cNvPr id="51" name="Straight Arrow Connector 50">
          <a:extLst>
            <a:ext uri="{FF2B5EF4-FFF2-40B4-BE49-F238E27FC236}">
              <a16:creationId xmlns:a16="http://schemas.microsoft.com/office/drawing/2014/main" id="{D6F97715-1C1A-49BE-B642-B14C737B05E2}"/>
            </a:ext>
          </a:extLst>
        </xdr:cNvPr>
        <xdr:cNvCxnSpPr/>
      </xdr:nvCxnSpPr>
      <xdr:spPr>
        <a:xfrm>
          <a:off x="1247775" y="26803350"/>
          <a:ext cx="2581275" cy="666750"/>
        </a:xfrm>
        <a:prstGeom prst="straightConnector1">
          <a:avLst/>
        </a:prstGeom>
        <a:ln w="31750">
          <a:solidFill>
            <a:srgbClr val="0099CC"/>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200025</xdr:colOff>
      <xdr:row>142</xdr:row>
      <xdr:rowOff>9526</xdr:rowOff>
    </xdr:from>
    <xdr:to>
      <xdr:col>12</xdr:col>
      <xdr:colOff>495300</xdr:colOff>
      <xdr:row>145</xdr:row>
      <xdr:rowOff>76200</xdr:rowOff>
    </xdr:to>
    <xdr:cxnSp macro="">
      <xdr:nvCxnSpPr>
        <xdr:cNvPr id="54" name="Straight Arrow Connector 53">
          <a:extLst>
            <a:ext uri="{FF2B5EF4-FFF2-40B4-BE49-F238E27FC236}">
              <a16:creationId xmlns:a16="http://schemas.microsoft.com/office/drawing/2014/main" id="{B47E46CE-9808-4E1D-8E3B-6D3F5BDE41B2}"/>
            </a:ext>
          </a:extLst>
        </xdr:cNvPr>
        <xdr:cNvCxnSpPr/>
      </xdr:nvCxnSpPr>
      <xdr:spPr>
        <a:xfrm>
          <a:off x="1343025" y="26241376"/>
          <a:ext cx="4410075" cy="638174"/>
        </a:xfrm>
        <a:prstGeom prst="straightConnector1">
          <a:avLst/>
        </a:prstGeom>
        <a:ln w="31750">
          <a:solidFill>
            <a:srgbClr val="0099CC"/>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149</xdr:row>
      <xdr:rowOff>0</xdr:rowOff>
    </xdr:from>
    <xdr:to>
      <xdr:col>8</xdr:col>
      <xdr:colOff>352425</xdr:colOff>
      <xdr:row>149</xdr:row>
      <xdr:rowOff>180976</xdr:rowOff>
    </xdr:to>
    <xdr:sp macro="" textlink="">
      <xdr:nvSpPr>
        <xdr:cNvPr id="58" name="Circle: Hollow 57">
          <a:extLst>
            <a:ext uri="{FF2B5EF4-FFF2-40B4-BE49-F238E27FC236}">
              <a16:creationId xmlns:a16="http://schemas.microsoft.com/office/drawing/2014/main" id="{9CF9A832-620F-4554-8629-D682A6061A7C}"/>
            </a:ext>
          </a:extLst>
        </xdr:cNvPr>
        <xdr:cNvSpPr/>
      </xdr:nvSpPr>
      <xdr:spPr>
        <a:xfrm>
          <a:off x="2009775" y="28327350"/>
          <a:ext cx="876300" cy="180976"/>
        </a:xfrm>
        <a:prstGeom prst="donut">
          <a:avLst>
            <a:gd name="adj" fmla="val 0"/>
          </a:avLst>
        </a:prstGeom>
        <a:ln>
          <a:solidFill>
            <a:srgbClr val="0066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twoCellAnchor editAs="oneCell">
    <xdr:from>
      <xdr:col>0</xdr:col>
      <xdr:colOff>66675</xdr:colOff>
      <xdr:row>46</xdr:row>
      <xdr:rowOff>19051</xdr:rowOff>
    </xdr:from>
    <xdr:to>
      <xdr:col>14</xdr:col>
      <xdr:colOff>438150</xdr:colOff>
      <xdr:row>47</xdr:row>
      <xdr:rowOff>147175</xdr:rowOff>
    </xdr:to>
    <xdr:pic>
      <xdr:nvPicPr>
        <xdr:cNvPr id="3" name="Picture 2">
          <a:extLst>
            <a:ext uri="{FF2B5EF4-FFF2-40B4-BE49-F238E27FC236}">
              <a16:creationId xmlns:a16="http://schemas.microsoft.com/office/drawing/2014/main" id="{88CA3EF9-1B10-4B9E-8D0D-508D77455B42}"/>
            </a:ext>
          </a:extLst>
        </xdr:cNvPr>
        <xdr:cNvPicPr>
          <a:picLocks noChangeAspect="1"/>
        </xdr:cNvPicPr>
      </xdr:nvPicPr>
      <xdr:blipFill>
        <a:blip xmlns:r="http://schemas.openxmlformats.org/officeDocument/2006/relationships" r:embed="rId2"/>
        <a:stretch>
          <a:fillRect/>
        </a:stretch>
      </xdr:blipFill>
      <xdr:spPr>
        <a:xfrm>
          <a:off x="66675" y="8505826"/>
          <a:ext cx="7200900" cy="318624"/>
        </a:xfrm>
        <a:prstGeom prst="rect">
          <a:avLst/>
        </a:prstGeom>
      </xdr:spPr>
    </xdr:pic>
    <xdr:clientData/>
  </xdr:twoCellAnchor>
  <xdr:twoCellAnchor editAs="oneCell">
    <xdr:from>
      <xdr:col>1</xdr:col>
      <xdr:colOff>133350</xdr:colOff>
      <xdr:row>57</xdr:row>
      <xdr:rowOff>47626</xdr:rowOff>
    </xdr:from>
    <xdr:to>
      <xdr:col>6</xdr:col>
      <xdr:colOff>152400</xdr:colOff>
      <xdr:row>62</xdr:row>
      <xdr:rowOff>23885</xdr:rowOff>
    </xdr:to>
    <xdr:pic>
      <xdr:nvPicPr>
        <xdr:cNvPr id="4" name="Picture 3">
          <a:extLst>
            <a:ext uri="{FF2B5EF4-FFF2-40B4-BE49-F238E27FC236}">
              <a16:creationId xmlns:a16="http://schemas.microsoft.com/office/drawing/2014/main" id="{7401FF75-5658-4F8D-8DFA-BBAC34C3CFC0}"/>
            </a:ext>
          </a:extLst>
        </xdr:cNvPr>
        <xdr:cNvPicPr>
          <a:picLocks noChangeAspect="1"/>
        </xdr:cNvPicPr>
      </xdr:nvPicPr>
      <xdr:blipFill>
        <a:blip xmlns:r="http://schemas.openxmlformats.org/officeDocument/2006/relationships" r:embed="rId3"/>
        <a:stretch>
          <a:fillRect/>
        </a:stretch>
      </xdr:blipFill>
      <xdr:spPr>
        <a:xfrm>
          <a:off x="381000" y="10629901"/>
          <a:ext cx="1257300" cy="928759"/>
        </a:xfrm>
        <a:prstGeom prst="rect">
          <a:avLst/>
        </a:prstGeom>
      </xdr:spPr>
    </xdr:pic>
    <xdr:clientData/>
  </xdr:twoCellAnchor>
  <xdr:twoCellAnchor editAs="oneCell">
    <xdr:from>
      <xdr:col>3</xdr:col>
      <xdr:colOff>75051</xdr:colOff>
      <xdr:row>160</xdr:row>
      <xdr:rowOff>28575</xdr:rowOff>
    </xdr:from>
    <xdr:to>
      <xdr:col>11</xdr:col>
      <xdr:colOff>438151</xdr:colOff>
      <xdr:row>164</xdr:row>
      <xdr:rowOff>161925</xdr:rowOff>
    </xdr:to>
    <xdr:pic>
      <xdr:nvPicPr>
        <xdr:cNvPr id="34" name="Picture 33">
          <a:extLst>
            <a:ext uri="{FF2B5EF4-FFF2-40B4-BE49-F238E27FC236}">
              <a16:creationId xmlns:a16="http://schemas.microsoft.com/office/drawing/2014/main" id="{8A235EB0-B145-4F0F-915F-9BDF78BCF7AD}"/>
            </a:ext>
          </a:extLst>
        </xdr:cNvPr>
        <xdr:cNvPicPr>
          <a:picLocks noChangeAspect="1"/>
        </xdr:cNvPicPr>
      </xdr:nvPicPr>
      <xdr:blipFill rotWithShape="1">
        <a:blip xmlns:r="http://schemas.openxmlformats.org/officeDocument/2006/relationships" r:embed="rId8"/>
        <a:srcRect r="53355"/>
        <a:stretch/>
      </xdr:blipFill>
      <xdr:spPr>
        <a:xfrm>
          <a:off x="760851" y="30451425"/>
          <a:ext cx="4287400" cy="895350"/>
        </a:xfrm>
        <a:prstGeom prst="rect">
          <a:avLst/>
        </a:prstGeom>
      </xdr:spPr>
    </xdr:pic>
    <xdr:clientData/>
  </xdr:twoCellAnchor>
  <xdr:twoCellAnchor editAs="oneCell">
    <xdr:from>
      <xdr:col>3</xdr:col>
      <xdr:colOff>66675</xdr:colOff>
      <xdr:row>165</xdr:row>
      <xdr:rowOff>38100</xdr:rowOff>
    </xdr:from>
    <xdr:to>
      <xdr:col>12</xdr:col>
      <xdr:colOff>276224</xdr:colOff>
      <xdr:row>169</xdr:row>
      <xdr:rowOff>171450</xdr:rowOff>
    </xdr:to>
    <xdr:pic>
      <xdr:nvPicPr>
        <xdr:cNvPr id="46" name="Picture 45">
          <a:extLst>
            <a:ext uri="{FF2B5EF4-FFF2-40B4-BE49-F238E27FC236}">
              <a16:creationId xmlns:a16="http://schemas.microsoft.com/office/drawing/2014/main" id="{2982A7F9-FCA1-42E2-91EE-99818C40C104}"/>
            </a:ext>
          </a:extLst>
        </xdr:cNvPr>
        <xdr:cNvPicPr>
          <a:picLocks noChangeAspect="1"/>
        </xdr:cNvPicPr>
      </xdr:nvPicPr>
      <xdr:blipFill rotWithShape="1">
        <a:blip xmlns:r="http://schemas.openxmlformats.org/officeDocument/2006/relationships" r:embed="rId8"/>
        <a:srcRect l="47889" r="90"/>
        <a:stretch/>
      </xdr:blipFill>
      <xdr:spPr>
        <a:xfrm>
          <a:off x="752475" y="31413450"/>
          <a:ext cx="4781549" cy="895350"/>
        </a:xfrm>
        <a:prstGeom prst="rect">
          <a:avLst/>
        </a:prstGeom>
      </xdr:spPr>
    </xdr:pic>
    <xdr:clientData/>
  </xdr:twoCellAnchor>
  <xdr:twoCellAnchor>
    <xdr:from>
      <xdr:col>6</xdr:col>
      <xdr:colOff>38100</xdr:colOff>
      <xdr:row>59</xdr:row>
      <xdr:rowOff>123825</xdr:rowOff>
    </xdr:from>
    <xdr:to>
      <xdr:col>6</xdr:col>
      <xdr:colOff>638175</xdr:colOff>
      <xdr:row>60</xdr:row>
      <xdr:rowOff>76200</xdr:rowOff>
    </xdr:to>
    <xdr:cxnSp macro="">
      <xdr:nvCxnSpPr>
        <xdr:cNvPr id="47" name="Straight Arrow Connector 46">
          <a:extLst>
            <a:ext uri="{FF2B5EF4-FFF2-40B4-BE49-F238E27FC236}">
              <a16:creationId xmlns:a16="http://schemas.microsoft.com/office/drawing/2014/main" id="{3C52417F-AD38-4461-BBF2-1137D2D99192}"/>
            </a:ext>
          </a:extLst>
        </xdr:cNvPr>
        <xdr:cNvCxnSpPr/>
      </xdr:nvCxnSpPr>
      <xdr:spPr>
        <a:xfrm flipH="1">
          <a:off x="1409700" y="11087100"/>
          <a:ext cx="600075" cy="142875"/>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57151</xdr:colOff>
      <xdr:row>60</xdr:row>
      <xdr:rowOff>104775</xdr:rowOff>
    </xdr:from>
    <xdr:to>
      <xdr:col>6</xdr:col>
      <xdr:colOff>638175</xdr:colOff>
      <xdr:row>61</xdr:row>
      <xdr:rowOff>16706</xdr:rowOff>
    </xdr:to>
    <xdr:cxnSp macro="">
      <xdr:nvCxnSpPr>
        <xdr:cNvPr id="52" name="Straight Arrow Connector 51">
          <a:extLst>
            <a:ext uri="{FF2B5EF4-FFF2-40B4-BE49-F238E27FC236}">
              <a16:creationId xmlns:a16="http://schemas.microsoft.com/office/drawing/2014/main" id="{0B343D0F-85FD-4E93-9BE3-04254927280C}"/>
            </a:ext>
          </a:extLst>
        </xdr:cNvPr>
        <xdr:cNvCxnSpPr/>
      </xdr:nvCxnSpPr>
      <xdr:spPr>
        <a:xfrm flipH="1">
          <a:off x="1428751" y="11258550"/>
          <a:ext cx="581024" cy="102431"/>
        </a:xfrm>
        <a:prstGeom prst="straightConnector1">
          <a:avLst/>
        </a:prstGeom>
        <a:ln w="31750">
          <a:solidFill>
            <a:srgbClr val="0000FF"/>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person displayName="Sherri Marney [KDHE]" id="{2DF20D64-06CE-4178-B3AF-74F2B4B600FB}" userId="S::Sherri.Marney@kdhe.ks.gov::53f50b4a-0009-46e2-8bbe-915370f02073" providerId="AD"/>
</personList>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5" dT="2021-12-21T21:07:03.12" personId="{2DF20D64-06CE-4178-B3AF-74F2B4B600FB}" id="{2CA7A440-3BB6-4AB1-8A0B-124DCA109CAD}">
    <text>Mission Project Transportation Company</text>
  </threadedComment>
  <threadedComment ref="A7" dT="2021-12-21T21:07:03.12" personId="{2DF20D64-06CE-4178-B3AF-74F2B4B600FB}" id="{C08D5132-BAD2-4774-A13C-2EA2D337270C}">
    <text>Mission Project Transportation Company</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 Id="rId4" Type="http://schemas.microsoft.com/office/2017/10/relationships/threadedComment" Target="../threadedComments/threadedComment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D8F2-7E3B-4E53-8793-F18B5BEDF50A}">
  <sheetPr>
    <tabColor rgb="FFFFFF00"/>
  </sheetPr>
  <dimension ref="A1:B13"/>
  <sheetViews>
    <sheetView showGridLines="0" topLeftCell="A11" zoomScaleNormal="100" workbookViewId="0">
      <selection activeCell="B13" sqref="B13"/>
    </sheetView>
  </sheetViews>
  <sheetFormatPr defaultRowHeight="14.5" x14ac:dyDescent="0.35"/>
  <cols>
    <col min="1" max="1" width="22" customWidth="1"/>
    <col min="2" max="2" width="64.36328125" customWidth="1"/>
  </cols>
  <sheetData>
    <row r="1" spans="1:2" ht="15.5" x14ac:dyDescent="0.35">
      <c r="A1" s="248" t="s">
        <v>579</v>
      </c>
      <c r="B1" s="249"/>
    </row>
    <row r="2" spans="1:2" ht="15" x14ac:dyDescent="0.35">
      <c r="A2" s="250" t="s">
        <v>580</v>
      </c>
      <c r="B2" s="250" t="s">
        <v>581</v>
      </c>
    </row>
    <row r="3" spans="1:2" ht="77.5" x14ac:dyDescent="0.35">
      <c r="A3" s="251" t="s">
        <v>582</v>
      </c>
      <c r="B3" s="252" t="s">
        <v>583</v>
      </c>
    </row>
    <row r="4" spans="1:2" ht="46.5" x14ac:dyDescent="0.35">
      <c r="A4" s="347" t="s">
        <v>584</v>
      </c>
      <c r="B4" s="252" t="s">
        <v>596</v>
      </c>
    </row>
    <row r="5" spans="1:2" ht="77.5" x14ac:dyDescent="0.35">
      <c r="A5" s="347"/>
      <c r="B5" s="252" t="s">
        <v>585</v>
      </c>
    </row>
    <row r="6" spans="1:2" ht="93" x14ac:dyDescent="0.35">
      <c r="A6" s="348" t="s">
        <v>586</v>
      </c>
      <c r="B6" s="252" t="s">
        <v>587</v>
      </c>
    </row>
    <row r="7" spans="1:2" ht="31" x14ac:dyDescent="0.35">
      <c r="A7" s="349"/>
      <c r="B7" s="252" t="s">
        <v>588</v>
      </c>
    </row>
    <row r="8" spans="1:2" ht="15.5" x14ac:dyDescent="0.35">
      <c r="A8" s="253" t="s">
        <v>589</v>
      </c>
      <c r="B8" s="254" t="s">
        <v>590</v>
      </c>
    </row>
    <row r="9" spans="1:2" ht="46.5" x14ac:dyDescent="0.35">
      <c r="A9" s="255"/>
      <c r="B9" s="252" t="s">
        <v>597</v>
      </c>
    </row>
    <row r="10" spans="1:2" ht="31" x14ac:dyDescent="0.35">
      <c r="A10" s="251" t="s">
        <v>591</v>
      </c>
      <c r="B10" s="252" t="s">
        <v>592</v>
      </c>
    </row>
    <row r="11" spans="1:2" ht="97.5" customHeight="1" x14ac:dyDescent="0.35">
      <c r="A11" s="253" t="s">
        <v>593</v>
      </c>
      <c r="B11" s="252" t="s">
        <v>595</v>
      </c>
    </row>
    <row r="12" spans="1:2" ht="15.5" x14ac:dyDescent="0.35">
      <c r="A12" s="255"/>
      <c r="B12" s="252" t="s">
        <v>594</v>
      </c>
    </row>
    <row r="13" spans="1:2" ht="93" x14ac:dyDescent="0.35">
      <c r="A13" s="251" t="s">
        <v>686</v>
      </c>
      <c r="B13" s="252" t="s">
        <v>687</v>
      </c>
    </row>
  </sheetData>
  <sheetProtection sheet="1" selectLockedCells="1"/>
  <mergeCells count="2">
    <mergeCell ref="A4:A5"/>
    <mergeCell ref="A6:A7"/>
  </mergeCells>
  <pageMargins left="0.7" right="0.7" top="0.75" bottom="0.75" header="0.3" footer="0.3"/>
  <pageSetup orientation="portrait" r:id="rId1"/>
  <headerFooter>
    <oddHeader>&amp;CWORK Budget Workbook Tips</oddHeader>
    <oddFooter>&amp;L&amp;A&amp;C&amp;P of &amp;N&amp;RRev 5/1/2022</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4CEEA-59C8-4AD7-895B-BF8C61D84D98}">
  <sheetPr>
    <tabColor rgb="FF66FF66"/>
  </sheetPr>
  <dimension ref="A1:AK194"/>
  <sheetViews>
    <sheetView showGridLines="0" tabSelected="1" view="pageLayout" zoomScaleNormal="100" zoomScaleSheetLayoutView="100" workbookViewId="0">
      <selection activeCell="D32" sqref="D32:P33"/>
    </sheetView>
  </sheetViews>
  <sheetFormatPr defaultColWidth="4.453125" defaultRowHeight="15.5" x14ac:dyDescent="0.35"/>
  <cols>
    <col min="1" max="1" width="5.54296875" style="5" customWidth="1"/>
    <col min="2" max="3" width="4.453125" style="5"/>
    <col min="4" max="4" width="4.6328125" style="5" customWidth="1"/>
    <col min="5" max="5" width="4.453125" style="5"/>
    <col min="6" max="6" width="4.90625" style="5" customWidth="1"/>
    <col min="7" max="9" width="4.453125" style="5"/>
    <col min="10" max="10" width="4.54296875" style="5" customWidth="1"/>
    <col min="11" max="11" width="4.453125" style="5"/>
    <col min="12" max="12" width="4.90625" style="5" customWidth="1"/>
    <col min="13" max="13" width="5.08984375" style="5" customWidth="1"/>
    <col min="14" max="14" width="4.453125" style="5"/>
    <col min="15" max="15" width="4.54296875" style="5" customWidth="1"/>
    <col min="16" max="16" width="4.453125" style="5" customWidth="1"/>
    <col min="17" max="17" width="3.90625" style="5" customWidth="1"/>
    <col min="18" max="18" width="4.453125" style="5"/>
    <col min="19" max="19" width="4.6328125" style="5" customWidth="1"/>
    <col min="20" max="20" width="4.453125" style="5"/>
    <col min="21" max="21" width="5.453125" style="5" customWidth="1"/>
    <col min="22" max="23" width="4.453125" style="5"/>
    <col min="24" max="24" width="4.6328125" style="5" customWidth="1"/>
    <col min="25" max="25" width="4.90625" style="5" customWidth="1"/>
    <col min="26" max="26" width="7.54296875" style="5" customWidth="1"/>
    <col min="27" max="27" width="4.54296875" style="5" customWidth="1"/>
    <col min="28" max="28" width="5.08984375" style="5" customWidth="1"/>
    <col min="29" max="29" width="4.453125" style="5"/>
    <col min="30" max="30" width="5.453125" style="5" customWidth="1"/>
    <col min="31" max="31" width="4.54296875" style="5" customWidth="1"/>
    <col min="32" max="33" width="12.90625" style="5" hidden="1" customWidth="1"/>
    <col min="34" max="34" width="13.54296875" style="5" hidden="1" customWidth="1"/>
    <col min="35" max="35" width="24.08984375" style="5" hidden="1" customWidth="1"/>
    <col min="36" max="36" width="55.36328125" style="5" hidden="1" customWidth="1"/>
    <col min="37" max="37" width="39.6328125" style="5" hidden="1" customWidth="1"/>
    <col min="38" max="43" width="4.453125" style="5" customWidth="1"/>
    <col min="44" max="16384" width="4.453125" style="5"/>
  </cols>
  <sheetData>
    <row r="1" spans="1:36" ht="15" customHeight="1" x14ac:dyDescent="0.35">
      <c r="A1" s="333"/>
      <c r="B1" s="333"/>
      <c r="C1" s="333"/>
      <c r="D1" s="333"/>
      <c r="E1" s="333"/>
      <c r="F1" s="333"/>
      <c r="G1" s="333"/>
      <c r="H1" s="333"/>
      <c r="I1" s="352" t="s">
        <v>234</v>
      </c>
      <c r="J1" s="352"/>
      <c r="K1" s="352"/>
      <c r="L1" s="352"/>
      <c r="M1" s="352"/>
      <c r="N1" s="352"/>
      <c r="O1" s="352"/>
      <c r="P1" s="352"/>
      <c r="Q1" s="352"/>
      <c r="R1" s="352"/>
      <c r="S1" s="352"/>
      <c r="T1" s="352"/>
      <c r="U1" s="352"/>
      <c r="V1" s="352"/>
      <c r="W1" s="352"/>
      <c r="X1" s="352"/>
      <c r="Y1" s="334"/>
      <c r="Z1" s="350" t="e" vm="1">
        <v>#VALUE!</v>
      </c>
      <c r="AA1" s="350"/>
      <c r="AB1" s="350"/>
      <c r="AC1" s="350"/>
      <c r="AD1" s="350"/>
      <c r="AE1" s="350"/>
    </row>
    <row r="2" spans="1:36" ht="14.5" customHeight="1" x14ac:dyDescent="0.35">
      <c r="A2" s="333"/>
      <c r="B2" s="333"/>
      <c r="C2" s="333"/>
      <c r="D2" s="333"/>
      <c r="E2" s="333"/>
      <c r="F2" s="333"/>
      <c r="G2" s="333"/>
      <c r="H2" s="333"/>
      <c r="I2" s="352"/>
      <c r="J2" s="352"/>
      <c r="K2" s="352"/>
      <c r="L2" s="352"/>
      <c r="M2" s="352"/>
      <c r="N2" s="352"/>
      <c r="O2" s="352"/>
      <c r="P2" s="352"/>
      <c r="Q2" s="352"/>
      <c r="R2" s="352"/>
      <c r="S2" s="352"/>
      <c r="T2" s="352"/>
      <c r="U2" s="352"/>
      <c r="V2" s="352"/>
      <c r="W2" s="352"/>
      <c r="X2" s="352"/>
      <c r="Y2" s="334"/>
      <c r="Z2" s="350"/>
      <c r="AA2" s="350"/>
      <c r="AB2" s="350"/>
      <c r="AC2" s="350"/>
      <c r="AD2" s="350"/>
      <c r="AE2" s="350"/>
    </row>
    <row r="3" spans="1:36" ht="15" customHeight="1" x14ac:dyDescent="0.35">
      <c r="A3" s="333"/>
      <c r="B3" s="333"/>
      <c r="C3" s="333"/>
      <c r="D3" s="333"/>
      <c r="E3" s="333"/>
      <c r="F3" s="333"/>
      <c r="G3" s="333"/>
      <c r="H3" s="333"/>
      <c r="I3" s="352"/>
      <c r="J3" s="352"/>
      <c r="K3" s="352"/>
      <c r="L3" s="352"/>
      <c r="M3" s="352"/>
      <c r="N3" s="352"/>
      <c r="O3" s="352"/>
      <c r="P3" s="352"/>
      <c r="Q3" s="352"/>
      <c r="R3" s="352"/>
      <c r="S3" s="352"/>
      <c r="T3" s="352"/>
      <c r="U3" s="352"/>
      <c r="V3" s="352"/>
      <c r="W3" s="352"/>
      <c r="X3" s="352"/>
      <c r="Y3" s="334"/>
      <c r="Z3" s="350"/>
      <c r="AA3" s="350"/>
      <c r="AB3" s="350"/>
      <c r="AC3" s="350"/>
      <c r="AD3" s="350"/>
      <c r="AE3" s="350"/>
    </row>
    <row r="4" spans="1:36" ht="14.5" customHeight="1" x14ac:dyDescent="0.35">
      <c r="A4" s="335"/>
      <c r="B4" s="335"/>
      <c r="C4" s="335"/>
      <c r="D4" s="335"/>
      <c r="E4" s="335"/>
      <c r="F4" s="335"/>
      <c r="G4" s="335"/>
      <c r="H4" s="335"/>
      <c r="I4" s="353"/>
      <c r="J4" s="353"/>
      <c r="K4" s="353"/>
      <c r="L4" s="353"/>
      <c r="M4" s="353"/>
      <c r="N4" s="353"/>
      <c r="O4" s="353"/>
      <c r="P4" s="353"/>
      <c r="Q4" s="353"/>
      <c r="R4" s="353"/>
      <c r="S4" s="353"/>
      <c r="T4" s="353"/>
      <c r="U4" s="353"/>
      <c r="V4" s="353"/>
      <c r="W4" s="353"/>
      <c r="X4" s="353"/>
      <c r="Y4" s="336"/>
      <c r="Z4" s="351"/>
      <c r="AA4" s="351"/>
      <c r="AB4" s="351"/>
      <c r="AC4" s="351"/>
      <c r="AD4" s="351"/>
      <c r="AE4" s="351"/>
    </row>
    <row r="5" spans="1:36" x14ac:dyDescent="0.35">
      <c r="A5" s="354" t="s">
        <v>235</v>
      </c>
      <c r="B5" s="355"/>
      <c r="C5" s="355"/>
      <c r="D5" s="355"/>
      <c r="E5" s="355"/>
      <c r="F5" s="355"/>
      <c r="G5" s="355"/>
      <c r="H5" s="355"/>
      <c r="I5" s="355"/>
      <c r="J5" s="355"/>
      <c r="K5" s="355"/>
      <c r="L5" s="355"/>
      <c r="M5" s="355"/>
      <c r="N5" s="355"/>
      <c r="O5" s="355"/>
      <c r="P5" s="355"/>
      <c r="Q5" s="355"/>
      <c r="R5" s="355"/>
      <c r="S5" s="355"/>
      <c r="T5" s="355"/>
      <c r="U5" s="355"/>
      <c r="V5" s="355"/>
      <c r="W5" s="355"/>
      <c r="X5" s="355"/>
      <c r="Y5" s="355"/>
      <c r="Z5" s="355"/>
      <c r="AA5" s="355"/>
      <c r="AB5" s="355"/>
      <c r="AC5" s="355"/>
      <c r="AD5" s="355"/>
      <c r="AE5" s="356"/>
    </row>
    <row r="6" spans="1:36" ht="17.25" customHeight="1" x14ac:dyDescent="0.35">
      <c r="A6" s="357"/>
      <c r="B6" s="358"/>
      <c r="C6" s="358"/>
      <c r="D6" s="358"/>
      <c r="E6" s="358"/>
      <c r="F6" s="358"/>
      <c r="G6" s="358"/>
      <c r="H6" s="358"/>
      <c r="I6" s="358"/>
      <c r="J6" s="358"/>
      <c r="K6" s="358"/>
      <c r="L6" s="358"/>
      <c r="M6" s="358"/>
      <c r="N6" s="358"/>
      <c r="O6" s="358"/>
      <c r="P6" s="358"/>
      <c r="Q6" s="358"/>
      <c r="R6" s="358"/>
      <c r="S6" s="358"/>
      <c r="T6" s="358"/>
      <c r="U6" s="358"/>
      <c r="V6" s="358"/>
      <c r="W6" s="358"/>
      <c r="X6" s="358"/>
      <c r="Y6" s="358"/>
      <c r="Z6" s="358"/>
      <c r="AA6" s="358"/>
      <c r="AB6" s="358"/>
      <c r="AC6" s="358"/>
      <c r="AD6" s="358"/>
      <c r="AE6" s="359"/>
    </row>
    <row r="7" spans="1:36" x14ac:dyDescent="0.35">
      <c r="A7" s="360"/>
      <c r="B7" s="361"/>
      <c r="C7" s="361"/>
      <c r="D7" s="361"/>
      <c r="E7" s="361"/>
      <c r="F7" s="361"/>
      <c r="G7" s="361"/>
      <c r="H7" s="361"/>
      <c r="I7" s="361"/>
      <c r="J7" s="361"/>
      <c r="K7" s="361"/>
      <c r="L7" s="361"/>
      <c r="M7" s="361"/>
      <c r="N7" s="361"/>
      <c r="O7" s="361"/>
      <c r="P7" s="361"/>
      <c r="Q7" s="361"/>
      <c r="R7" s="361"/>
      <c r="S7" s="361"/>
      <c r="T7" s="361"/>
      <c r="U7" s="361"/>
      <c r="V7" s="361"/>
      <c r="W7" s="361"/>
      <c r="X7" s="361"/>
      <c r="Y7" s="361"/>
      <c r="Z7" s="361"/>
      <c r="AA7" s="361"/>
      <c r="AB7" s="361"/>
      <c r="AC7" s="361"/>
      <c r="AD7" s="361"/>
      <c r="AE7" s="362"/>
    </row>
    <row r="8" spans="1:36" x14ac:dyDescent="0.35">
      <c r="A8" s="363" t="s">
        <v>550</v>
      </c>
      <c r="B8" s="364"/>
      <c r="C8" s="364"/>
      <c r="D8" s="364"/>
      <c r="E8" s="364"/>
      <c r="F8" s="364"/>
      <c r="G8" s="364"/>
      <c r="H8" s="364"/>
      <c r="I8" s="364"/>
      <c r="J8" s="364"/>
      <c r="K8" s="364"/>
      <c r="L8" s="365"/>
      <c r="M8" s="363" t="s">
        <v>29</v>
      </c>
      <c r="N8" s="364"/>
      <c r="O8" s="364"/>
      <c r="P8" s="364"/>
      <c r="Q8" s="364"/>
      <c r="R8" s="364"/>
      <c r="S8" s="364"/>
      <c r="T8" s="364"/>
      <c r="U8" s="364"/>
      <c r="V8" s="365"/>
      <c r="W8" s="366" t="s">
        <v>30</v>
      </c>
      <c r="X8" s="366"/>
      <c r="Y8" s="366"/>
      <c r="Z8" s="366"/>
      <c r="AA8" s="366"/>
      <c r="AB8" s="366"/>
      <c r="AC8" s="366"/>
      <c r="AD8" s="366"/>
      <c r="AE8" s="366"/>
      <c r="AF8" s="5" t="s">
        <v>229</v>
      </c>
    </row>
    <row r="9" spans="1:36" x14ac:dyDescent="0.35">
      <c r="A9" s="367" t="s">
        <v>31</v>
      </c>
      <c r="B9" s="368"/>
      <c r="C9" s="368"/>
      <c r="D9" s="368"/>
      <c r="E9" s="368"/>
      <c r="F9" s="368"/>
      <c r="G9" s="368"/>
      <c r="H9" s="368"/>
      <c r="I9" s="368"/>
      <c r="J9" s="368"/>
      <c r="K9" s="368"/>
      <c r="L9" s="369"/>
      <c r="M9" s="370" t="s">
        <v>32</v>
      </c>
      <c r="N9" s="371"/>
      <c r="O9" s="371"/>
      <c r="P9" s="371"/>
      <c r="Q9" s="371"/>
      <c r="R9" s="371"/>
      <c r="S9" s="371"/>
      <c r="T9" s="372">
        <v>40179</v>
      </c>
      <c r="U9" s="372"/>
      <c r="V9" s="373"/>
      <c r="W9" s="370" t="s">
        <v>33</v>
      </c>
      <c r="X9" s="371"/>
      <c r="Y9" s="371"/>
      <c r="Z9" s="371"/>
      <c r="AA9" s="371"/>
      <c r="AB9" s="371"/>
      <c r="AC9" s="372">
        <v>40543</v>
      </c>
      <c r="AD9" s="372"/>
      <c r="AE9" s="373"/>
      <c r="AF9" s="5" t="s">
        <v>236</v>
      </c>
    </row>
    <row r="10" spans="1:36" x14ac:dyDescent="0.35">
      <c r="A10" s="367" t="s">
        <v>213</v>
      </c>
      <c r="B10" s="368"/>
      <c r="C10" s="368"/>
      <c r="D10" s="368"/>
      <c r="E10" s="368"/>
      <c r="F10" s="368"/>
      <c r="G10" s="368"/>
      <c r="H10" s="368"/>
      <c r="I10" s="368"/>
      <c r="J10" s="368"/>
      <c r="K10" s="368"/>
      <c r="L10" s="369"/>
      <c r="M10" s="370" t="s">
        <v>32</v>
      </c>
      <c r="N10" s="371"/>
      <c r="O10" s="371"/>
      <c r="P10" s="371"/>
      <c r="Q10" s="371"/>
      <c r="R10" s="371"/>
      <c r="S10" s="371"/>
      <c r="T10" s="372">
        <v>40544</v>
      </c>
      <c r="U10" s="372"/>
      <c r="V10" s="373"/>
      <c r="W10" s="370" t="s">
        <v>33</v>
      </c>
      <c r="X10" s="371"/>
      <c r="Y10" s="371"/>
      <c r="Z10" s="371"/>
      <c r="AA10" s="371"/>
      <c r="AB10" s="371"/>
      <c r="AC10" s="372">
        <v>40908</v>
      </c>
      <c r="AD10" s="372"/>
      <c r="AE10" s="373"/>
      <c r="AF10" s="5" t="s">
        <v>237</v>
      </c>
    </row>
    <row r="11" spans="1:36" x14ac:dyDescent="0.35">
      <c r="A11" s="363" t="s">
        <v>0</v>
      </c>
      <c r="B11" s="364"/>
      <c r="C11" s="364"/>
      <c r="D11" s="364"/>
      <c r="E11" s="364"/>
      <c r="F11" s="364"/>
      <c r="G11" s="364"/>
      <c r="H11" s="364"/>
      <c r="I11" s="364"/>
      <c r="J11" s="364"/>
      <c r="K11" s="364"/>
      <c r="L11" s="365"/>
      <c r="M11" s="962" t="s">
        <v>551</v>
      </c>
      <c r="N11" s="963"/>
      <c r="O11" s="963"/>
      <c r="P11" s="963"/>
      <c r="Q11" s="963"/>
      <c r="R11" s="963"/>
      <c r="S11" s="964"/>
      <c r="T11" s="965" t="s">
        <v>26</v>
      </c>
      <c r="U11" s="966"/>
      <c r="V11" s="966"/>
      <c r="W11" s="962" t="s">
        <v>551</v>
      </c>
      <c r="X11" s="963"/>
      <c r="Y11" s="963"/>
      <c r="Z11" s="963"/>
      <c r="AA11" s="963"/>
      <c r="AB11" s="964"/>
      <c r="AC11" s="965" t="s">
        <v>26</v>
      </c>
      <c r="AD11" s="966"/>
      <c r="AE11" s="966"/>
      <c r="AJ11" s="12"/>
    </row>
    <row r="12" spans="1:36" x14ac:dyDescent="0.35">
      <c r="A12" s="377" t="s">
        <v>214</v>
      </c>
      <c r="B12" s="378"/>
      <c r="C12" s="378"/>
      <c r="D12" s="378"/>
      <c r="E12" s="378"/>
      <c r="F12" s="378"/>
      <c r="G12" s="378"/>
      <c r="H12" s="378"/>
      <c r="I12" s="378"/>
      <c r="J12" s="378"/>
      <c r="K12" s="378"/>
      <c r="L12" s="379"/>
      <c r="M12" s="380" t="s">
        <v>229</v>
      </c>
      <c r="N12" s="380"/>
      <c r="O12" s="380"/>
      <c r="P12" s="380"/>
      <c r="Q12" s="380"/>
      <c r="R12" s="380"/>
      <c r="S12" s="11"/>
      <c r="T12" s="381"/>
      <c r="U12" s="382"/>
      <c r="V12" s="382"/>
      <c r="W12" s="383"/>
      <c r="X12" s="384"/>
      <c r="Y12" s="384"/>
      <c r="Z12" s="384"/>
      <c r="AA12" s="384"/>
      <c r="AB12" s="385"/>
      <c r="AC12" s="381"/>
      <c r="AD12" s="382"/>
      <c r="AE12" s="382"/>
    </row>
    <row r="13" spans="1:36" x14ac:dyDescent="0.35">
      <c r="A13" s="374"/>
      <c r="B13" s="375"/>
      <c r="C13" s="375"/>
      <c r="D13" s="375"/>
      <c r="E13" s="375"/>
      <c r="F13" s="375"/>
      <c r="G13" s="375"/>
      <c r="H13" s="375"/>
      <c r="I13" s="375"/>
      <c r="J13" s="375"/>
      <c r="K13" s="375"/>
      <c r="L13" s="376"/>
      <c r="M13" s="383"/>
      <c r="N13" s="384"/>
      <c r="O13" s="384"/>
      <c r="P13" s="384"/>
      <c r="Q13" s="384"/>
      <c r="R13" s="384"/>
      <c r="S13" s="385"/>
      <c r="T13" s="381"/>
      <c r="U13" s="382"/>
      <c r="V13" s="382"/>
      <c r="W13" s="383"/>
      <c r="X13" s="384"/>
      <c r="Y13" s="384"/>
      <c r="Z13" s="384"/>
      <c r="AA13" s="384"/>
      <c r="AB13" s="385"/>
      <c r="AC13" s="381"/>
      <c r="AD13" s="382"/>
      <c r="AE13" s="382"/>
      <c r="AJ13" s="12"/>
    </row>
    <row r="14" spans="1:36" x14ac:dyDescent="0.35">
      <c r="A14" s="374"/>
      <c r="B14" s="375"/>
      <c r="C14" s="375"/>
      <c r="D14" s="375"/>
      <c r="E14" s="375"/>
      <c r="F14" s="375"/>
      <c r="G14" s="375"/>
      <c r="H14" s="375"/>
      <c r="I14" s="375"/>
      <c r="J14" s="375"/>
      <c r="K14" s="375"/>
      <c r="L14" s="376"/>
      <c r="M14" s="383"/>
      <c r="N14" s="384"/>
      <c r="O14" s="384"/>
      <c r="P14" s="384"/>
      <c r="Q14" s="384"/>
      <c r="R14" s="384"/>
      <c r="S14" s="385"/>
      <c r="T14" s="381"/>
      <c r="U14" s="382"/>
      <c r="V14" s="382"/>
      <c r="W14" s="383"/>
      <c r="X14" s="384"/>
      <c r="Y14" s="384"/>
      <c r="Z14" s="384"/>
      <c r="AA14" s="384"/>
      <c r="AB14" s="385"/>
      <c r="AC14" s="381"/>
      <c r="AD14" s="382"/>
      <c r="AE14" s="382"/>
      <c r="AJ14" s="12"/>
    </row>
    <row r="15" spans="1:36" x14ac:dyDescent="0.35">
      <c r="A15" s="374"/>
      <c r="B15" s="375"/>
      <c r="C15" s="375"/>
      <c r="D15" s="375"/>
      <c r="E15" s="375"/>
      <c r="F15" s="375"/>
      <c r="G15" s="375"/>
      <c r="H15" s="375"/>
      <c r="I15" s="375"/>
      <c r="J15" s="375"/>
      <c r="K15" s="375"/>
      <c r="L15" s="376"/>
      <c r="M15" s="383"/>
      <c r="N15" s="384"/>
      <c r="O15" s="384"/>
      <c r="P15" s="384"/>
      <c r="Q15" s="384"/>
      <c r="R15" s="384"/>
      <c r="S15" s="385"/>
      <c r="T15" s="381"/>
      <c r="U15" s="382"/>
      <c r="V15" s="382"/>
      <c r="W15" s="383"/>
      <c r="X15" s="384"/>
      <c r="Y15" s="384"/>
      <c r="Z15" s="384"/>
      <c r="AA15" s="384"/>
      <c r="AB15" s="385"/>
      <c r="AC15" s="381"/>
      <c r="AD15" s="382"/>
      <c r="AE15" s="382"/>
      <c r="AJ15" s="12"/>
    </row>
    <row r="16" spans="1:36" x14ac:dyDescent="0.35">
      <c r="A16" s="374"/>
      <c r="B16" s="375"/>
      <c r="C16" s="375"/>
      <c r="D16" s="375"/>
      <c r="E16" s="375"/>
      <c r="F16" s="375"/>
      <c r="G16" s="375"/>
      <c r="H16" s="375"/>
      <c r="I16" s="375"/>
      <c r="J16" s="375"/>
      <c r="K16" s="375"/>
      <c r="L16" s="376"/>
      <c r="M16" s="383"/>
      <c r="N16" s="384"/>
      <c r="O16" s="384"/>
      <c r="P16" s="384"/>
      <c r="Q16" s="384"/>
      <c r="R16" s="384"/>
      <c r="S16" s="385"/>
      <c r="T16" s="381"/>
      <c r="U16" s="382"/>
      <c r="V16" s="382"/>
      <c r="W16" s="383"/>
      <c r="X16" s="384"/>
      <c r="Y16" s="384"/>
      <c r="Z16" s="384"/>
      <c r="AA16" s="384"/>
      <c r="AB16" s="385"/>
      <c r="AC16" s="381"/>
      <c r="AD16" s="382"/>
      <c r="AE16" s="382"/>
      <c r="AJ16" s="12"/>
    </row>
    <row r="17" spans="1:36" x14ac:dyDescent="0.35">
      <c r="A17" s="374"/>
      <c r="B17" s="375"/>
      <c r="C17" s="375"/>
      <c r="D17" s="375"/>
      <c r="E17" s="375"/>
      <c r="F17" s="375"/>
      <c r="G17" s="375"/>
      <c r="H17" s="375"/>
      <c r="I17" s="375"/>
      <c r="J17" s="375"/>
      <c r="K17" s="375"/>
      <c r="L17" s="376"/>
      <c r="M17" s="383"/>
      <c r="N17" s="384"/>
      <c r="O17" s="384"/>
      <c r="P17" s="384"/>
      <c r="Q17" s="384"/>
      <c r="R17" s="384"/>
      <c r="S17" s="385"/>
      <c r="T17" s="381"/>
      <c r="U17" s="382"/>
      <c r="V17" s="382"/>
      <c r="W17" s="383"/>
      <c r="X17" s="384"/>
      <c r="Y17" s="384"/>
      <c r="Z17" s="384"/>
      <c r="AA17" s="384"/>
      <c r="AB17" s="385"/>
      <c r="AC17" s="381"/>
      <c r="AD17" s="382"/>
      <c r="AE17" s="382"/>
      <c r="AJ17" s="12"/>
    </row>
    <row r="18" spans="1:36" x14ac:dyDescent="0.35">
      <c r="A18" s="374"/>
      <c r="B18" s="375"/>
      <c r="C18" s="375"/>
      <c r="D18" s="375"/>
      <c r="E18" s="375"/>
      <c r="F18" s="375"/>
      <c r="G18" s="375"/>
      <c r="H18" s="375"/>
      <c r="I18" s="375"/>
      <c r="J18" s="375"/>
      <c r="K18" s="375"/>
      <c r="L18" s="376"/>
      <c r="M18" s="383"/>
      <c r="N18" s="384"/>
      <c r="O18" s="384"/>
      <c r="P18" s="384"/>
      <c r="Q18" s="384"/>
      <c r="R18" s="384"/>
      <c r="S18" s="385"/>
      <c r="T18" s="381"/>
      <c r="U18" s="382"/>
      <c r="V18" s="382"/>
      <c r="W18" s="383"/>
      <c r="X18" s="384"/>
      <c r="Y18" s="384"/>
      <c r="Z18" s="384"/>
      <c r="AA18" s="384"/>
      <c r="AB18" s="385"/>
      <c r="AC18" s="381"/>
      <c r="AD18" s="382"/>
      <c r="AE18" s="382"/>
      <c r="AJ18" s="12"/>
    </row>
    <row r="19" spans="1:36" x14ac:dyDescent="0.35">
      <c r="A19" s="374"/>
      <c r="B19" s="375"/>
      <c r="C19" s="375"/>
      <c r="D19" s="375"/>
      <c r="E19" s="375"/>
      <c r="F19" s="375"/>
      <c r="G19" s="375"/>
      <c r="H19" s="375"/>
      <c r="I19" s="375"/>
      <c r="J19" s="375"/>
      <c r="K19" s="375"/>
      <c r="L19" s="376"/>
      <c r="M19" s="383"/>
      <c r="N19" s="384"/>
      <c r="O19" s="384"/>
      <c r="P19" s="384"/>
      <c r="Q19" s="384"/>
      <c r="R19" s="384"/>
      <c r="S19" s="385"/>
      <c r="T19" s="381"/>
      <c r="U19" s="382"/>
      <c r="V19" s="382"/>
      <c r="W19" s="383"/>
      <c r="X19" s="384"/>
      <c r="Y19" s="384"/>
      <c r="Z19" s="384"/>
      <c r="AA19" s="384"/>
      <c r="AB19" s="385"/>
      <c r="AC19" s="381"/>
      <c r="AD19" s="382"/>
      <c r="AE19" s="382"/>
      <c r="AJ19" s="12"/>
    </row>
    <row r="20" spans="1:36" x14ac:dyDescent="0.35">
      <c r="A20" s="374"/>
      <c r="B20" s="375"/>
      <c r="C20" s="375"/>
      <c r="D20" s="375"/>
      <c r="E20" s="375"/>
      <c r="F20" s="375"/>
      <c r="G20" s="375"/>
      <c r="H20" s="375"/>
      <c r="I20" s="375"/>
      <c r="J20" s="375"/>
      <c r="K20" s="375"/>
      <c r="L20" s="376"/>
      <c r="M20" s="383"/>
      <c r="N20" s="384"/>
      <c r="O20" s="384"/>
      <c r="P20" s="384"/>
      <c r="Q20" s="384"/>
      <c r="R20" s="384"/>
      <c r="S20" s="385"/>
      <c r="T20" s="381"/>
      <c r="U20" s="382"/>
      <c r="V20" s="382"/>
      <c r="W20" s="383"/>
      <c r="X20" s="384"/>
      <c r="Y20" s="384"/>
      <c r="Z20" s="384"/>
      <c r="AA20" s="384"/>
      <c r="AB20" s="385"/>
      <c r="AC20" s="381"/>
      <c r="AD20" s="382"/>
      <c r="AE20" s="382"/>
      <c r="AF20" s="5" t="s">
        <v>229</v>
      </c>
      <c r="AJ20" s="12"/>
    </row>
    <row r="21" spans="1:36" x14ac:dyDescent="0.35">
      <c r="A21" s="374"/>
      <c r="B21" s="375"/>
      <c r="C21" s="375"/>
      <c r="D21" s="375"/>
      <c r="E21" s="375"/>
      <c r="F21" s="375"/>
      <c r="G21" s="375"/>
      <c r="H21" s="375"/>
      <c r="I21" s="375"/>
      <c r="J21" s="375"/>
      <c r="K21" s="375"/>
      <c r="L21" s="376"/>
      <c r="M21" s="383"/>
      <c r="N21" s="384"/>
      <c r="O21" s="384"/>
      <c r="P21" s="384"/>
      <c r="Q21" s="384"/>
      <c r="R21" s="384"/>
      <c r="S21" s="385"/>
      <c r="T21" s="381"/>
      <c r="U21" s="382"/>
      <c r="V21" s="382"/>
      <c r="W21" s="383"/>
      <c r="X21" s="384"/>
      <c r="Y21" s="384"/>
      <c r="Z21" s="384"/>
      <c r="AA21" s="384"/>
      <c r="AB21" s="385"/>
      <c r="AC21" s="381"/>
      <c r="AD21" s="382"/>
      <c r="AE21" s="382"/>
      <c r="AF21" s="5" t="s">
        <v>710</v>
      </c>
      <c r="AJ21" s="12"/>
    </row>
    <row r="22" spans="1:36" x14ac:dyDescent="0.35">
      <c r="A22" s="374"/>
      <c r="B22" s="375"/>
      <c r="C22" s="375"/>
      <c r="D22" s="375"/>
      <c r="E22" s="375"/>
      <c r="F22" s="375"/>
      <c r="G22" s="375"/>
      <c r="H22" s="375"/>
      <c r="I22" s="375"/>
      <c r="J22" s="375"/>
      <c r="K22" s="375"/>
      <c r="L22" s="376"/>
      <c r="M22" s="383"/>
      <c r="N22" s="384"/>
      <c r="O22" s="384"/>
      <c r="P22" s="384"/>
      <c r="Q22" s="384"/>
      <c r="R22" s="384"/>
      <c r="S22" s="385"/>
      <c r="T22" s="381"/>
      <c r="U22" s="382"/>
      <c r="V22" s="382"/>
      <c r="W22" s="383"/>
      <c r="X22" s="384"/>
      <c r="Y22" s="384"/>
      <c r="Z22" s="384"/>
      <c r="AA22" s="384"/>
      <c r="AB22" s="385"/>
      <c r="AC22" s="381"/>
      <c r="AD22" s="382"/>
      <c r="AE22" s="382"/>
      <c r="AF22" s="5" t="s">
        <v>238</v>
      </c>
      <c r="AJ22" s="12"/>
    </row>
    <row r="23" spans="1:36" x14ac:dyDescent="0.35">
      <c r="A23" s="405" t="s">
        <v>215</v>
      </c>
      <c r="B23" s="406"/>
      <c r="C23" s="406"/>
      <c r="D23" s="406"/>
      <c r="E23" s="406"/>
      <c r="F23" s="406"/>
      <c r="G23" s="406"/>
      <c r="H23" s="406"/>
      <c r="I23" s="406"/>
      <c r="J23" s="406"/>
      <c r="K23" s="406"/>
      <c r="L23" s="406"/>
      <c r="M23" s="406"/>
      <c r="N23" s="406"/>
      <c r="O23" s="406"/>
      <c r="P23" s="406"/>
      <c r="Q23" s="406"/>
      <c r="R23" s="406"/>
      <c r="S23" s="406"/>
      <c r="T23" s="406"/>
      <c r="U23" s="406"/>
      <c r="V23" s="406"/>
      <c r="W23" s="406"/>
      <c r="X23" s="406"/>
      <c r="Y23" s="407"/>
      <c r="Z23" s="363" t="s">
        <v>538</v>
      </c>
      <c r="AA23" s="364"/>
      <c r="AB23" s="364"/>
      <c r="AC23" s="364"/>
      <c r="AD23" s="364"/>
      <c r="AE23" s="365"/>
      <c r="AF23" s="5" t="s">
        <v>239</v>
      </c>
      <c r="AJ23" s="12"/>
    </row>
    <row r="24" spans="1:36" x14ac:dyDescent="0.35">
      <c r="A24" s="386" t="s">
        <v>1</v>
      </c>
      <c r="B24" s="387"/>
      <c r="C24" s="408"/>
      <c r="D24" s="409"/>
      <c r="E24" s="409"/>
      <c r="F24" s="409"/>
      <c r="G24" s="409"/>
      <c r="H24" s="409"/>
      <c r="I24" s="409"/>
      <c r="J24" s="409"/>
      <c r="K24" s="409"/>
      <c r="L24" s="409"/>
      <c r="M24" s="409"/>
      <c r="N24" s="409"/>
      <c r="O24" s="409"/>
      <c r="P24" s="410"/>
      <c r="Q24" s="411" t="s">
        <v>2</v>
      </c>
      <c r="R24" s="412"/>
      <c r="S24" s="413"/>
      <c r="T24" s="397">
        <v>0</v>
      </c>
      <c r="U24" s="398"/>
      <c r="V24" s="398"/>
      <c r="W24" s="398"/>
      <c r="X24" s="398"/>
      <c r="Y24" s="398"/>
      <c r="Z24" s="399" t="s">
        <v>537</v>
      </c>
      <c r="AA24" s="400"/>
      <c r="AB24" s="401"/>
      <c r="AC24" s="402">
        <v>0</v>
      </c>
      <c r="AD24" s="403"/>
      <c r="AE24" s="404"/>
      <c r="AF24" s="5" t="s">
        <v>229</v>
      </c>
    </row>
    <row r="25" spans="1:36" x14ac:dyDescent="0.35">
      <c r="A25" s="386" t="s">
        <v>3</v>
      </c>
      <c r="B25" s="387"/>
      <c r="C25" s="408"/>
      <c r="D25" s="409"/>
      <c r="E25" s="409"/>
      <c r="F25" s="409"/>
      <c r="G25" s="409"/>
      <c r="H25" s="409"/>
      <c r="I25" s="409"/>
      <c r="J25" s="409"/>
      <c r="K25" s="409"/>
      <c r="L25" s="409"/>
      <c r="M25" s="409"/>
      <c r="N25" s="409"/>
      <c r="O25" s="409"/>
      <c r="P25" s="410"/>
      <c r="Q25" s="386" t="s">
        <v>240</v>
      </c>
      <c r="R25" s="387"/>
      <c r="S25" s="388">
        <v>0</v>
      </c>
      <c r="T25" s="389"/>
      <c r="U25" s="389"/>
      <c r="V25" s="389"/>
      <c r="W25" s="390"/>
      <c r="X25" s="391" t="s">
        <v>229</v>
      </c>
      <c r="Y25" s="392"/>
      <c r="Z25" s="386" t="s">
        <v>531</v>
      </c>
      <c r="AA25" s="393"/>
      <c r="AB25" s="394"/>
      <c r="AC25" s="395" t="s">
        <v>533</v>
      </c>
      <c r="AD25" s="396"/>
      <c r="AE25" s="234"/>
      <c r="AF25" s="5" t="s">
        <v>230</v>
      </c>
      <c r="AG25" s="5" t="s">
        <v>229</v>
      </c>
    </row>
    <row r="26" spans="1:36" x14ac:dyDescent="0.35">
      <c r="A26" s="386" t="s">
        <v>124</v>
      </c>
      <c r="B26" s="387"/>
      <c r="C26" s="408"/>
      <c r="D26" s="409"/>
      <c r="E26" s="409"/>
      <c r="F26" s="409"/>
      <c r="G26" s="409"/>
      <c r="H26" s="409"/>
      <c r="I26" s="410"/>
      <c r="J26" s="386" t="s">
        <v>539</v>
      </c>
      <c r="K26" s="387"/>
      <c r="L26" s="235" t="s">
        <v>711</v>
      </c>
      <c r="M26" s="229" t="s">
        <v>125</v>
      </c>
      <c r="N26" s="402"/>
      <c r="O26" s="403"/>
      <c r="P26" s="404"/>
      <c r="Q26" s="386" t="s">
        <v>240</v>
      </c>
      <c r="R26" s="387"/>
      <c r="S26" s="388">
        <v>0</v>
      </c>
      <c r="T26" s="389"/>
      <c r="U26" s="389"/>
      <c r="V26" s="389"/>
      <c r="W26" s="390"/>
      <c r="X26" s="391" t="s">
        <v>229</v>
      </c>
      <c r="Y26" s="392"/>
      <c r="Z26" s="420" t="s">
        <v>534</v>
      </c>
      <c r="AA26" s="421"/>
      <c r="AB26" s="417" t="str" cm="1">
        <f t="array" ref="AB26">_xlfn.IFS(AG28="Palco",AH26,AG28="PPL",AH27)</f>
        <v>(855)243-8775</v>
      </c>
      <c r="AC26" s="418"/>
      <c r="AD26" s="418"/>
      <c r="AE26" s="419"/>
      <c r="AF26" s="5" t="s">
        <v>231</v>
      </c>
      <c r="AG26" s="5" t="s">
        <v>532</v>
      </c>
      <c r="AH26" s="5" t="s">
        <v>535</v>
      </c>
    </row>
    <row r="27" spans="1:36" x14ac:dyDescent="0.35">
      <c r="A27" s="363" t="s">
        <v>540</v>
      </c>
      <c r="B27" s="364"/>
      <c r="C27" s="364"/>
      <c r="D27" s="364"/>
      <c r="E27" s="364"/>
      <c r="F27" s="364"/>
      <c r="G27" s="364"/>
      <c r="H27" s="364"/>
      <c r="I27" s="364"/>
      <c r="J27" s="364"/>
      <c r="K27" s="364"/>
      <c r="L27" s="364"/>
      <c r="M27" s="364"/>
      <c r="N27" s="364"/>
      <c r="O27" s="364"/>
      <c r="P27" s="365"/>
      <c r="Q27" s="363" t="s">
        <v>4</v>
      </c>
      <c r="R27" s="364"/>
      <c r="S27" s="364"/>
      <c r="T27" s="364"/>
      <c r="U27" s="364"/>
      <c r="V27" s="364"/>
      <c r="W27" s="364"/>
      <c r="X27" s="364"/>
      <c r="Y27" s="364"/>
      <c r="Z27" s="364"/>
      <c r="AA27" s="364"/>
      <c r="AB27" s="364"/>
      <c r="AC27" s="364"/>
      <c r="AD27" s="364"/>
      <c r="AE27" s="365"/>
      <c r="AF27" s="5" t="s">
        <v>232</v>
      </c>
      <c r="AG27" s="5" t="s">
        <v>533</v>
      </c>
      <c r="AH27" s="5" t="s">
        <v>536</v>
      </c>
    </row>
    <row r="28" spans="1:36" x14ac:dyDescent="0.35">
      <c r="A28" s="415" t="s">
        <v>6</v>
      </c>
      <c r="B28" s="415"/>
      <c r="C28" s="422" t="s">
        <v>229</v>
      </c>
      <c r="D28" s="422"/>
      <c r="E28" s="422"/>
      <c r="F28" s="13"/>
      <c r="G28" s="387" t="s">
        <v>212</v>
      </c>
      <c r="H28" s="415"/>
      <c r="I28" s="415"/>
      <c r="J28" s="415"/>
      <c r="K28" s="423"/>
      <c r="L28" s="423"/>
      <c r="M28" s="423"/>
      <c r="N28" s="423"/>
      <c r="O28" s="423"/>
      <c r="P28" s="423"/>
      <c r="Q28" s="415" t="s">
        <v>5</v>
      </c>
      <c r="R28" s="415"/>
      <c r="S28" s="415"/>
      <c r="T28" s="415"/>
      <c r="U28" s="415"/>
      <c r="V28" s="415"/>
      <c r="W28" s="414">
        <v>0</v>
      </c>
      <c r="X28" s="414"/>
      <c r="Y28" s="415" t="s">
        <v>7</v>
      </c>
      <c r="Z28" s="415"/>
      <c r="AA28" s="415"/>
      <c r="AB28" s="415"/>
      <c r="AC28" s="416">
        <v>0</v>
      </c>
      <c r="AD28" s="416"/>
      <c r="AE28" s="416"/>
      <c r="AF28" s="5" t="s">
        <v>233</v>
      </c>
      <c r="AG28" s="5" t="str">
        <f>AC25</f>
        <v>PPL</v>
      </c>
    </row>
    <row r="29" spans="1:36" x14ac:dyDescent="0.35">
      <c r="A29" s="363" t="s">
        <v>8</v>
      </c>
      <c r="B29" s="364"/>
      <c r="C29" s="364"/>
      <c r="D29" s="364"/>
      <c r="E29" s="364"/>
      <c r="F29" s="364"/>
      <c r="G29" s="364"/>
      <c r="H29" s="364"/>
      <c r="I29" s="364"/>
      <c r="J29" s="364"/>
      <c r="K29" s="364"/>
      <c r="L29" s="364"/>
      <c r="M29" s="364"/>
      <c r="N29" s="364"/>
      <c r="O29" s="364"/>
      <c r="P29" s="365"/>
      <c r="Q29" s="363" t="s">
        <v>27</v>
      </c>
      <c r="R29" s="364"/>
      <c r="S29" s="364"/>
      <c r="T29" s="364"/>
      <c r="U29" s="364"/>
      <c r="V29" s="364"/>
      <c r="W29" s="364"/>
      <c r="X29" s="364"/>
      <c r="Y29" s="364"/>
      <c r="Z29" s="364"/>
      <c r="AA29" s="364"/>
      <c r="AB29" s="364"/>
      <c r="AC29" s="364"/>
      <c r="AD29" s="364"/>
      <c r="AE29" s="365"/>
      <c r="AF29" s="5" t="s">
        <v>229</v>
      </c>
    </row>
    <row r="30" spans="1:36" x14ac:dyDescent="0.35">
      <c r="A30" s="386" t="s">
        <v>9</v>
      </c>
      <c r="B30" s="393"/>
      <c r="C30" s="387"/>
      <c r="D30" s="408"/>
      <c r="E30" s="409"/>
      <c r="F30" s="409"/>
      <c r="G30" s="409"/>
      <c r="H30" s="409"/>
      <c r="I30" s="409"/>
      <c r="J30" s="409"/>
      <c r="K30" s="409"/>
      <c r="L30" s="409"/>
      <c r="M30" s="409"/>
      <c r="N30" s="409"/>
      <c r="O30" s="409"/>
      <c r="P30" s="410"/>
      <c r="Q30" s="354" t="s">
        <v>241</v>
      </c>
      <c r="R30" s="355"/>
      <c r="S30" s="355"/>
      <c r="T30" s="355"/>
      <c r="U30" s="355"/>
      <c r="V30" s="355"/>
      <c r="W30" s="355"/>
      <c r="X30" s="355"/>
      <c r="Y30" s="355"/>
      <c r="Z30" s="355"/>
      <c r="AA30" s="355"/>
      <c r="AB30" s="355"/>
      <c r="AC30" s="355"/>
      <c r="AD30" s="355"/>
      <c r="AE30" s="356"/>
      <c r="AF30" s="5" t="s">
        <v>231</v>
      </c>
      <c r="AI30" s="14"/>
    </row>
    <row r="31" spans="1:36" ht="16" thickBot="1" x14ac:dyDescent="0.4">
      <c r="A31" s="386" t="s">
        <v>10</v>
      </c>
      <c r="B31" s="393"/>
      <c r="C31" s="387"/>
      <c r="D31" s="408"/>
      <c r="E31" s="409"/>
      <c r="F31" s="409"/>
      <c r="G31" s="409"/>
      <c r="H31" s="409"/>
      <c r="I31" s="409"/>
      <c r="J31" s="409"/>
      <c r="K31" s="409"/>
      <c r="L31" s="409"/>
      <c r="M31" s="409"/>
      <c r="N31" s="409"/>
      <c r="O31" s="409"/>
      <c r="P31" s="410"/>
      <c r="Q31" s="360"/>
      <c r="R31" s="361"/>
      <c r="S31" s="361"/>
      <c r="T31" s="361"/>
      <c r="U31" s="361"/>
      <c r="V31" s="361"/>
      <c r="W31" s="361"/>
      <c r="X31" s="361"/>
      <c r="Y31" s="361"/>
      <c r="Z31" s="361"/>
      <c r="AA31" s="358"/>
      <c r="AB31" s="361"/>
      <c r="AC31" s="358"/>
      <c r="AD31" s="358"/>
      <c r="AE31" s="359"/>
      <c r="AF31" s="5" t="s">
        <v>232</v>
      </c>
      <c r="AI31" s="15"/>
    </row>
    <row r="32" spans="1:36" ht="15.75" customHeight="1" thickTop="1" thickBot="1" x14ac:dyDescent="0.4">
      <c r="A32" s="446" t="s">
        <v>11</v>
      </c>
      <c r="B32" s="447"/>
      <c r="C32" s="448"/>
      <c r="D32" s="440"/>
      <c r="E32" s="441"/>
      <c r="F32" s="441"/>
      <c r="G32" s="441"/>
      <c r="H32" s="441"/>
      <c r="I32" s="441"/>
      <c r="J32" s="441"/>
      <c r="K32" s="441"/>
      <c r="L32" s="441"/>
      <c r="M32" s="441"/>
      <c r="N32" s="441"/>
      <c r="O32" s="441"/>
      <c r="P32" s="442"/>
      <c r="Q32" s="360" t="s">
        <v>242</v>
      </c>
      <c r="R32" s="361"/>
      <c r="S32" s="361"/>
      <c r="T32" s="361"/>
      <c r="U32" s="361"/>
      <c r="V32" s="361"/>
      <c r="W32" s="361"/>
      <c r="X32" s="361"/>
      <c r="Y32" s="361"/>
      <c r="Z32" s="361"/>
      <c r="AA32" s="16"/>
      <c r="AB32" s="337">
        <v>0.1</v>
      </c>
      <c r="AC32" s="427">
        <f>IF(AF33=1,ROUND(PRODUCT(AC28,0.9),0),0)</f>
        <v>0</v>
      </c>
      <c r="AD32" s="428"/>
      <c r="AE32" s="429"/>
      <c r="AF32" s="5" t="s">
        <v>233</v>
      </c>
      <c r="AH32" s="5" t="b">
        <f>_xlfn.XOR(AH34,AH35,AH33)</f>
        <v>0</v>
      </c>
      <c r="AI32" s="15"/>
    </row>
    <row r="33" spans="1:37" ht="16.5" thickTop="1" thickBot="1" x14ac:dyDescent="0.4">
      <c r="A33" s="449"/>
      <c r="B33" s="450"/>
      <c r="C33" s="451"/>
      <c r="D33" s="443"/>
      <c r="E33" s="444"/>
      <c r="F33" s="444"/>
      <c r="G33" s="444"/>
      <c r="H33" s="444"/>
      <c r="I33" s="444"/>
      <c r="J33" s="444"/>
      <c r="K33" s="444"/>
      <c r="L33" s="444"/>
      <c r="M33" s="444"/>
      <c r="N33" s="444"/>
      <c r="O33" s="444"/>
      <c r="P33" s="445"/>
      <c r="Q33" s="424"/>
      <c r="R33" s="425"/>
      <c r="S33" s="425"/>
      <c r="T33" s="425"/>
      <c r="U33" s="425"/>
      <c r="V33" s="425"/>
      <c r="W33" s="425"/>
      <c r="X33" s="425"/>
      <c r="Y33" s="425"/>
      <c r="Z33" s="426"/>
      <c r="AA33" s="430" t="str" cm="1">
        <f t="array" ref="AA33">_xlfn.IFS(AH35,AI35,AH34,AI34,AH32,AI33)</f>
        <v>Must answer</v>
      </c>
      <c r="AB33" s="431"/>
      <c r="AC33" s="431"/>
      <c r="AD33" s="431"/>
      <c r="AE33" s="432"/>
      <c r="AF33" s="5">
        <f>COUNTIFS(AA32,"x")</f>
        <v>0</v>
      </c>
      <c r="AG33" s="5" t="b">
        <f>AND(AA32,AF33)</f>
        <v>0</v>
      </c>
      <c r="AH33" s="5" t="b">
        <v>1</v>
      </c>
      <c r="AI33" s="17" t="s">
        <v>243</v>
      </c>
    </row>
    <row r="34" spans="1:37" ht="15.75" customHeight="1" thickTop="1" x14ac:dyDescent="0.35">
      <c r="A34" s="386" t="s">
        <v>541</v>
      </c>
      <c r="B34" s="387"/>
      <c r="C34" s="388">
        <v>0</v>
      </c>
      <c r="D34" s="437"/>
      <c r="E34" s="437"/>
      <c r="F34" s="437"/>
      <c r="G34" s="438"/>
      <c r="H34" s="395" t="s">
        <v>229</v>
      </c>
      <c r="I34" s="439"/>
      <c r="J34" s="436">
        <v>0</v>
      </c>
      <c r="K34" s="437"/>
      <c r="L34" s="437"/>
      <c r="M34" s="437"/>
      <c r="N34" s="438"/>
      <c r="O34" s="395" t="s">
        <v>229</v>
      </c>
      <c r="P34" s="439"/>
      <c r="Q34" s="354" t="s">
        <v>244</v>
      </c>
      <c r="R34" s="355"/>
      <c r="S34" s="355"/>
      <c r="T34" s="355"/>
      <c r="U34" s="355"/>
      <c r="V34" s="355"/>
      <c r="W34" s="355"/>
      <c r="X34" s="355"/>
      <c r="Y34" s="355"/>
      <c r="Z34" s="355"/>
      <c r="AA34" s="233"/>
      <c r="AB34" s="338">
        <v>0.03</v>
      </c>
      <c r="AC34" s="433">
        <f>IF(AF34=1,ROUND(PRODUCT(AC28,0.97),0),0)</f>
        <v>0</v>
      </c>
      <c r="AD34" s="434"/>
      <c r="AE34" s="435"/>
      <c r="AF34" s="5">
        <f>COUNTIFS(AA34,"x")</f>
        <v>0</v>
      </c>
      <c r="AG34" s="5" t="b">
        <f>AND(AA34,AF34)</f>
        <v>0</v>
      </c>
      <c r="AH34" s="5" t="b">
        <f>IF(AND(AG33=TRUE,AG34=TRUE),TRUE)</f>
        <v>0</v>
      </c>
      <c r="AI34" s="18" t="s">
        <v>245</v>
      </c>
    </row>
    <row r="35" spans="1:37" x14ac:dyDescent="0.35">
      <c r="A35" s="386" t="s">
        <v>21</v>
      </c>
      <c r="B35" s="393"/>
      <c r="C35" s="387"/>
      <c r="D35" s="461"/>
      <c r="E35" s="462"/>
      <c r="F35" s="462"/>
      <c r="G35" s="462"/>
      <c r="H35" s="462"/>
      <c r="I35" s="462"/>
      <c r="J35" s="462"/>
      <c r="K35" s="462"/>
      <c r="L35" s="462"/>
      <c r="M35" s="462"/>
      <c r="N35" s="462"/>
      <c r="O35" s="462"/>
      <c r="P35" s="462"/>
      <c r="Q35" s="462"/>
      <c r="R35" s="462"/>
      <c r="S35" s="462"/>
      <c r="T35" s="462"/>
      <c r="U35" s="462"/>
      <c r="V35" s="462"/>
      <c r="W35" s="462"/>
      <c r="X35" s="462"/>
      <c r="Y35" s="462"/>
      <c r="Z35" s="462"/>
      <c r="AA35" s="462"/>
      <c r="AB35" s="462"/>
      <c r="AC35" s="462"/>
      <c r="AD35" s="463"/>
      <c r="AE35" s="29"/>
      <c r="AF35" s="5">
        <f>COUNTIFS(AF33:AF34,1)</f>
        <v>0</v>
      </c>
      <c r="AH35" s="5" t="b">
        <f>IF(AND(AG33=FALSE,AG34=FALSE),TRUE)</f>
        <v>1</v>
      </c>
      <c r="AI35" s="18" t="s">
        <v>246</v>
      </c>
    </row>
    <row r="36" spans="1:37" ht="7.5" customHeight="1" x14ac:dyDescent="0.35">
      <c r="A36" s="328"/>
      <c r="B36" s="328"/>
      <c r="C36" s="328"/>
      <c r="D36" s="328"/>
      <c r="E36" s="328"/>
      <c r="F36" s="328"/>
      <c r="G36" s="328"/>
      <c r="H36" s="328"/>
      <c r="I36" s="328"/>
      <c r="J36" s="328"/>
      <c r="K36" s="328"/>
      <c r="L36" s="328"/>
      <c r="M36" s="328"/>
      <c r="N36" s="328"/>
      <c r="O36" s="328"/>
      <c r="P36" s="328"/>
      <c r="Q36" s="328"/>
      <c r="R36" s="328"/>
      <c r="S36" s="328"/>
      <c r="T36" s="328"/>
      <c r="U36" s="328"/>
      <c r="V36" s="328"/>
      <c r="W36" s="328"/>
      <c r="X36" s="328"/>
      <c r="Y36" s="328"/>
      <c r="Z36" s="328"/>
      <c r="AA36" s="328"/>
      <c r="AB36" s="328"/>
      <c r="AC36" s="329"/>
      <c r="AD36" s="329"/>
      <c r="AE36" s="329"/>
    </row>
    <row r="37" spans="1:37" x14ac:dyDescent="0.35">
      <c r="A37" s="452" t="s">
        <v>175</v>
      </c>
      <c r="B37" s="453"/>
      <c r="C37" s="453"/>
      <c r="D37" s="453"/>
      <c r="E37" s="453"/>
      <c r="F37" s="453"/>
      <c r="G37" s="453"/>
      <c r="H37" s="453"/>
      <c r="I37" s="453"/>
      <c r="J37" s="453"/>
      <c r="K37" s="453"/>
      <c r="L37" s="453"/>
      <c r="M37" s="453"/>
      <c r="N37" s="453"/>
      <c r="O37" s="453"/>
      <c r="P37" s="453"/>
      <c r="Q37" s="453"/>
      <c r="R37" s="453"/>
      <c r="S37" s="453"/>
      <c r="T37" s="453"/>
      <c r="U37" s="453"/>
      <c r="V37" s="453"/>
      <c r="W37" s="453"/>
      <c r="X37" s="453"/>
      <c r="Y37" s="453"/>
      <c r="Z37" s="453"/>
      <c r="AA37" s="453"/>
      <c r="AB37" s="453"/>
      <c r="AC37" s="453"/>
      <c r="AD37" s="453"/>
      <c r="AE37" s="454"/>
    </row>
    <row r="38" spans="1:37" x14ac:dyDescent="0.35">
      <c r="A38" s="455" t="s">
        <v>696</v>
      </c>
      <c r="B38" s="455"/>
      <c r="C38" s="455"/>
      <c r="D38" s="455"/>
      <c r="E38" s="455"/>
      <c r="F38" s="455"/>
      <c r="G38" s="455"/>
      <c r="H38" s="455"/>
      <c r="I38" s="455"/>
      <c r="J38" s="455" t="s">
        <v>697</v>
      </c>
      <c r="K38" s="455"/>
      <c r="L38" s="455"/>
      <c r="M38" s="455"/>
      <c r="N38" s="455"/>
      <c r="O38" s="455"/>
      <c r="P38" s="455"/>
      <c r="Q38" s="455"/>
      <c r="R38" s="455"/>
      <c r="S38" s="455"/>
      <c r="T38" s="455" t="s">
        <v>698</v>
      </c>
      <c r="U38" s="455"/>
      <c r="V38" s="455"/>
      <c r="W38" s="455"/>
      <c r="X38" s="455"/>
      <c r="Y38" s="455"/>
      <c r="Z38" s="455"/>
      <c r="AA38" s="455"/>
      <c r="AB38" s="455"/>
      <c r="AC38" s="458" t="s">
        <v>12</v>
      </c>
      <c r="AD38" s="458"/>
      <c r="AE38" s="458"/>
    </row>
    <row r="39" spans="1:37" x14ac:dyDescent="0.35">
      <c r="A39" s="456"/>
      <c r="B39" s="456"/>
      <c r="C39" s="456"/>
      <c r="D39" s="456"/>
      <c r="E39" s="456"/>
      <c r="F39" s="456"/>
      <c r="G39" s="456"/>
      <c r="H39" s="456"/>
      <c r="I39" s="456"/>
      <c r="J39" s="456"/>
      <c r="K39" s="456"/>
      <c r="L39" s="456"/>
      <c r="M39" s="456"/>
      <c r="N39" s="456"/>
      <c r="O39" s="456"/>
      <c r="P39" s="456"/>
      <c r="Q39" s="456"/>
      <c r="R39" s="456"/>
      <c r="S39" s="456"/>
      <c r="T39" s="456"/>
      <c r="U39" s="456"/>
      <c r="V39" s="456"/>
      <c r="W39" s="456"/>
      <c r="X39" s="456"/>
      <c r="Y39" s="456"/>
      <c r="Z39" s="456"/>
      <c r="AA39" s="456"/>
      <c r="AB39" s="456"/>
      <c r="AC39" s="459"/>
      <c r="AD39" s="459"/>
      <c r="AE39" s="459"/>
    </row>
    <row r="40" spans="1:37" x14ac:dyDescent="0.35">
      <c r="A40" s="457"/>
      <c r="B40" s="457"/>
      <c r="C40" s="457"/>
      <c r="D40" s="457"/>
      <c r="E40" s="457"/>
      <c r="F40" s="457"/>
      <c r="G40" s="457"/>
      <c r="H40" s="457"/>
      <c r="I40" s="457"/>
      <c r="J40" s="457"/>
      <c r="K40" s="457"/>
      <c r="L40" s="457"/>
      <c r="M40" s="457"/>
      <c r="N40" s="457"/>
      <c r="O40" s="457"/>
      <c r="P40" s="457"/>
      <c r="Q40" s="457"/>
      <c r="R40" s="457"/>
      <c r="S40" s="457"/>
      <c r="T40" s="457"/>
      <c r="U40" s="457"/>
      <c r="V40" s="457"/>
      <c r="W40" s="457"/>
      <c r="X40" s="457"/>
      <c r="Y40" s="457"/>
      <c r="Z40" s="457"/>
      <c r="AA40" s="457"/>
      <c r="AB40" s="457"/>
      <c r="AC40" s="460"/>
      <c r="AD40" s="460"/>
      <c r="AE40" s="460"/>
    </row>
    <row r="41" spans="1:37" x14ac:dyDescent="0.35">
      <c r="A41" s="470"/>
      <c r="B41" s="470"/>
      <c r="C41" s="470"/>
      <c r="D41" s="470"/>
      <c r="E41" s="470"/>
      <c r="F41" s="470"/>
      <c r="G41" s="470"/>
      <c r="H41" s="470"/>
      <c r="I41" s="470"/>
      <c r="J41" s="470"/>
      <c r="K41" s="470"/>
      <c r="L41" s="470"/>
      <c r="M41" s="470"/>
      <c r="N41" s="470"/>
      <c r="O41" s="470"/>
      <c r="P41" s="470"/>
      <c r="Q41" s="470"/>
      <c r="R41" s="470"/>
      <c r="S41" s="470"/>
      <c r="T41" s="470"/>
      <c r="U41" s="470"/>
      <c r="V41" s="470"/>
      <c r="W41" s="470"/>
      <c r="X41" s="470"/>
      <c r="Y41" s="470"/>
      <c r="Z41" s="470"/>
      <c r="AA41" s="470"/>
      <c r="AB41" s="470"/>
      <c r="AC41" s="472">
        <v>0</v>
      </c>
      <c r="AD41" s="472"/>
      <c r="AE41" s="472"/>
      <c r="AK41" s="12">
        <f>T41</f>
        <v>0</v>
      </c>
    </row>
    <row r="42" spans="1:37" x14ac:dyDescent="0.35">
      <c r="A42" s="471"/>
      <c r="B42" s="471"/>
      <c r="C42" s="471"/>
      <c r="D42" s="471"/>
      <c r="E42" s="471"/>
      <c r="F42" s="471"/>
      <c r="G42" s="471"/>
      <c r="H42" s="471"/>
      <c r="I42" s="471"/>
      <c r="J42" s="471"/>
      <c r="K42" s="471"/>
      <c r="L42" s="471"/>
      <c r="M42" s="471"/>
      <c r="N42" s="471"/>
      <c r="O42" s="471"/>
      <c r="P42" s="471"/>
      <c r="Q42" s="471"/>
      <c r="R42" s="471"/>
      <c r="S42" s="471"/>
      <c r="T42" s="471"/>
      <c r="U42" s="471"/>
      <c r="V42" s="471"/>
      <c r="W42" s="471"/>
      <c r="X42" s="471"/>
      <c r="Y42" s="471"/>
      <c r="Z42" s="471"/>
      <c r="AA42" s="471"/>
      <c r="AB42" s="471"/>
      <c r="AC42" s="473"/>
      <c r="AD42" s="473"/>
      <c r="AE42" s="473"/>
    </row>
    <row r="43" spans="1:37" x14ac:dyDescent="0.35">
      <c r="A43" s="470"/>
      <c r="B43" s="470"/>
      <c r="C43" s="470"/>
      <c r="D43" s="470"/>
      <c r="E43" s="470"/>
      <c r="F43" s="470"/>
      <c r="G43" s="470"/>
      <c r="H43" s="470"/>
      <c r="I43" s="470"/>
      <c r="J43" s="470"/>
      <c r="K43" s="470"/>
      <c r="L43" s="470"/>
      <c r="M43" s="470"/>
      <c r="N43" s="470"/>
      <c r="O43" s="470"/>
      <c r="P43" s="470"/>
      <c r="Q43" s="470"/>
      <c r="R43" s="470"/>
      <c r="S43" s="470"/>
      <c r="T43" s="470"/>
      <c r="U43" s="470"/>
      <c r="V43" s="470"/>
      <c r="W43" s="470"/>
      <c r="X43" s="470"/>
      <c r="Y43" s="470"/>
      <c r="Z43" s="470"/>
      <c r="AA43" s="470"/>
      <c r="AB43" s="470"/>
      <c r="AC43" s="472">
        <v>0</v>
      </c>
      <c r="AD43" s="472"/>
      <c r="AE43" s="472"/>
      <c r="AK43" s="12">
        <f>T43</f>
        <v>0</v>
      </c>
    </row>
    <row r="44" spans="1:37" x14ac:dyDescent="0.35">
      <c r="A44" s="471"/>
      <c r="B44" s="471"/>
      <c r="C44" s="471"/>
      <c r="D44" s="471"/>
      <c r="E44" s="471"/>
      <c r="F44" s="471"/>
      <c r="G44" s="471"/>
      <c r="H44" s="471"/>
      <c r="I44" s="471"/>
      <c r="J44" s="471"/>
      <c r="K44" s="471"/>
      <c r="L44" s="471"/>
      <c r="M44" s="471"/>
      <c r="N44" s="471"/>
      <c r="O44" s="471"/>
      <c r="P44" s="471"/>
      <c r="Q44" s="471"/>
      <c r="R44" s="471"/>
      <c r="S44" s="471"/>
      <c r="T44" s="471"/>
      <c r="U44" s="471"/>
      <c r="V44" s="471"/>
      <c r="W44" s="471"/>
      <c r="X44" s="471"/>
      <c r="Y44" s="471"/>
      <c r="Z44" s="471"/>
      <c r="AA44" s="471"/>
      <c r="AB44" s="471"/>
      <c r="AC44" s="473"/>
      <c r="AD44" s="473"/>
      <c r="AE44" s="473"/>
    </row>
    <row r="45" spans="1:37" x14ac:dyDescent="0.35">
      <c r="A45" s="440"/>
      <c r="B45" s="441"/>
      <c r="C45" s="441"/>
      <c r="D45" s="441"/>
      <c r="E45" s="441"/>
      <c r="F45" s="441"/>
      <c r="G45" s="441"/>
      <c r="H45" s="441"/>
      <c r="I45" s="442"/>
      <c r="J45" s="440"/>
      <c r="K45" s="441"/>
      <c r="L45" s="441"/>
      <c r="M45" s="441"/>
      <c r="N45" s="441"/>
      <c r="O45" s="441"/>
      <c r="P45" s="441"/>
      <c r="Q45" s="441"/>
      <c r="R45" s="441"/>
      <c r="S45" s="442"/>
      <c r="T45" s="440"/>
      <c r="U45" s="441"/>
      <c r="V45" s="441"/>
      <c r="W45" s="441"/>
      <c r="X45" s="441"/>
      <c r="Y45" s="441"/>
      <c r="Z45" s="441"/>
      <c r="AA45" s="441"/>
      <c r="AB45" s="442"/>
      <c r="AC45" s="464">
        <v>0</v>
      </c>
      <c r="AD45" s="465"/>
      <c r="AE45" s="466"/>
      <c r="AK45" s="12">
        <f>T45</f>
        <v>0</v>
      </c>
    </row>
    <row r="46" spans="1:37" x14ac:dyDescent="0.35">
      <c r="A46" s="443"/>
      <c r="B46" s="444"/>
      <c r="C46" s="444"/>
      <c r="D46" s="444"/>
      <c r="E46" s="444"/>
      <c r="F46" s="444"/>
      <c r="G46" s="444"/>
      <c r="H46" s="444"/>
      <c r="I46" s="445"/>
      <c r="J46" s="443"/>
      <c r="K46" s="444"/>
      <c r="L46" s="444"/>
      <c r="M46" s="444"/>
      <c r="N46" s="444"/>
      <c r="O46" s="444"/>
      <c r="P46" s="444"/>
      <c r="Q46" s="444"/>
      <c r="R46" s="444"/>
      <c r="S46" s="445"/>
      <c r="T46" s="443"/>
      <c r="U46" s="444"/>
      <c r="V46" s="444"/>
      <c r="W46" s="444"/>
      <c r="X46" s="444"/>
      <c r="Y46" s="444"/>
      <c r="Z46" s="444"/>
      <c r="AA46" s="444"/>
      <c r="AB46" s="445"/>
      <c r="AC46" s="467"/>
      <c r="AD46" s="468"/>
      <c r="AE46" s="469"/>
    </row>
    <row r="47" spans="1:37" x14ac:dyDescent="0.35">
      <c r="A47" s="470"/>
      <c r="B47" s="470"/>
      <c r="C47" s="470"/>
      <c r="D47" s="470"/>
      <c r="E47" s="470"/>
      <c r="F47" s="470"/>
      <c r="G47" s="470"/>
      <c r="H47" s="470"/>
      <c r="I47" s="470"/>
      <c r="J47" s="470"/>
      <c r="K47" s="470"/>
      <c r="L47" s="470"/>
      <c r="M47" s="470"/>
      <c r="N47" s="470"/>
      <c r="O47" s="470"/>
      <c r="P47" s="470"/>
      <c r="Q47" s="470"/>
      <c r="R47" s="470"/>
      <c r="S47" s="470"/>
      <c r="T47" s="470"/>
      <c r="U47" s="470"/>
      <c r="V47" s="470"/>
      <c r="W47" s="470"/>
      <c r="X47" s="470"/>
      <c r="Y47" s="470"/>
      <c r="Z47" s="470"/>
      <c r="AA47" s="470"/>
      <c r="AB47" s="470"/>
      <c r="AC47" s="472">
        <v>0</v>
      </c>
      <c r="AD47" s="472"/>
      <c r="AE47" s="472"/>
      <c r="AK47" s="12">
        <f>T47</f>
        <v>0</v>
      </c>
    </row>
    <row r="48" spans="1:37" x14ac:dyDescent="0.35">
      <c r="A48" s="471"/>
      <c r="B48" s="471"/>
      <c r="C48" s="471"/>
      <c r="D48" s="471"/>
      <c r="E48" s="471"/>
      <c r="F48" s="471"/>
      <c r="G48" s="471"/>
      <c r="H48" s="471"/>
      <c r="I48" s="471"/>
      <c r="J48" s="471"/>
      <c r="K48" s="471"/>
      <c r="L48" s="471"/>
      <c r="M48" s="471"/>
      <c r="N48" s="471"/>
      <c r="O48" s="471"/>
      <c r="P48" s="471"/>
      <c r="Q48" s="471"/>
      <c r="R48" s="471"/>
      <c r="S48" s="471"/>
      <c r="T48" s="471"/>
      <c r="U48" s="471"/>
      <c r="V48" s="471"/>
      <c r="W48" s="471"/>
      <c r="X48" s="471"/>
      <c r="Y48" s="471"/>
      <c r="Z48" s="471"/>
      <c r="AA48" s="471"/>
      <c r="AB48" s="471"/>
      <c r="AC48" s="473"/>
      <c r="AD48" s="473"/>
      <c r="AE48" s="473"/>
    </row>
    <row r="49" spans="1:37" x14ac:dyDescent="0.35">
      <c r="A49" s="470"/>
      <c r="B49" s="470"/>
      <c r="C49" s="470"/>
      <c r="D49" s="470"/>
      <c r="E49" s="470"/>
      <c r="F49" s="470"/>
      <c r="G49" s="470"/>
      <c r="H49" s="470"/>
      <c r="I49" s="470"/>
      <c r="J49" s="470"/>
      <c r="K49" s="470"/>
      <c r="L49" s="470"/>
      <c r="M49" s="470"/>
      <c r="N49" s="470"/>
      <c r="O49" s="470"/>
      <c r="P49" s="470"/>
      <c r="Q49" s="470"/>
      <c r="R49" s="470"/>
      <c r="S49" s="470"/>
      <c r="T49" s="470"/>
      <c r="U49" s="470"/>
      <c r="V49" s="470"/>
      <c r="W49" s="470"/>
      <c r="X49" s="470"/>
      <c r="Y49" s="470"/>
      <c r="Z49" s="470"/>
      <c r="AA49" s="470"/>
      <c r="AB49" s="470"/>
      <c r="AC49" s="472">
        <v>0</v>
      </c>
      <c r="AD49" s="472"/>
      <c r="AE49" s="472"/>
      <c r="AF49" s="20">
        <f>SUM(AC41:AE50)</f>
        <v>0</v>
      </c>
      <c r="AK49" s="12">
        <f>T49</f>
        <v>0</v>
      </c>
    </row>
    <row r="50" spans="1:37" x14ac:dyDescent="0.35">
      <c r="A50" s="471"/>
      <c r="B50" s="471"/>
      <c r="C50" s="471"/>
      <c r="D50" s="471"/>
      <c r="E50" s="471"/>
      <c r="F50" s="471"/>
      <c r="G50" s="471"/>
      <c r="H50" s="471"/>
      <c r="I50" s="471"/>
      <c r="J50" s="471"/>
      <c r="K50" s="471"/>
      <c r="L50" s="471"/>
      <c r="M50" s="471"/>
      <c r="N50" s="471"/>
      <c r="O50" s="471"/>
      <c r="P50" s="471"/>
      <c r="Q50" s="471"/>
      <c r="R50" s="471"/>
      <c r="S50" s="471"/>
      <c r="T50" s="471"/>
      <c r="U50" s="471"/>
      <c r="V50" s="471"/>
      <c r="W50" s="471"/>
      <c r="X50" s="471"/>
      <c r="Y50" s="471"/>
      <c r="Z50" s="471"/>
      <c r="AA50" s="471"/>
      <c r="AB50" s="471"/>
      <c r="AC50" s="473"/>
      <c r="AD50" s="473"/>
      <c r="AE50" s="473"/>
      <c r="AF50" s="20">
        <v>16.5</v>
      </c>
      <c r="AK50" s="332"/>
    </row>
    <row r="51" spans="1:37" x14ac:dyDescent="0.35">
      <c r="A51" s="455" t="s">
        <v>699</v>
      </c>
      <c r="B51" s="455"/>
      <c r="C51" s="455"/>
      <c r="D51" s="455"/>
      <c r="E51" s="455"/>
      <c r="F51" s="455"/>
      <c r="G51" s="455"/>
      <c r="H51" s="455"/>
      <c r="I51" s="455"/>
      <c r="J51" s="455" t="s">
        <v>700</v>
      </c>
      <c r="K51" s="455"/>
      <c r="L51" s="455"/>
      <c r="M51" s="455"/>
      <c r="N51" s="455"/>
      <c r="O51" s="455"/>
      <c r="P51" s="455"/>
      <c r="Q51" s="455"/>
      <c r="R51" s="455"/>
      <c r="S51" s="455"/>
      <c r="T51" s="474" t="s">
        <v>122</v>
      </c>
      <c r="U51" s="475"/>
      <c r="V51" s="475"/>
      <c r="W51" s="475"/>
      <c r="X51" s="476"/>
      <c r="Y51" s="474" t="s">
        <v>206</v>
      </c>
      <c r="Z51" s="475"/>
      <c r="AA51" s="475"/>
      <c r="AB51" s="476"/>
      <c r="AC51" s="458" t="s">
        <v>12</v>
      </c>
      <c r="AD51" s="458"/>
      <c r="AE51" s="458"/>
      <c r="AF51" s="21">
        <f>AF49/AF50</f>
        <v>0</v>
      </c>
    </row>
    <row r="52" spans="1:37" x14ac:dyDescent="0.35">
      <c r="A52" s="456"/>
      <c r="B52" s="456"/>
      <c r="C52" s="456"/>
      <c r="D52" s="456"/>
      <c r="E52" s="456"/>
      <c r="F52" s="456"/>
      <c r="G52" s="456"/>
      <c r="H52" s="456"/>
      <c r="I52" s="456"/>
      <c r="J52" s="456"/>
      <c r="K52" s="456"/>
      <c r="L52" s="456"/>
      <c r="M52" s="456"/>
      <c r="N52" s="456"/>
      <c r="O52" s="456"/>
      <c r="P52" s="456"/>
      <c r="Q52" s="456"/>
      <c r="R52" s="456"/>
      <c r="S52" s="456"/>
      <c r="T52" s="477"/>
      <c r="U52" s="478"/>
      <c r="V52" s="478"/>
      <c r="W52" s="478"/>
      <c r="X52" s="479"/>
      <c r="Y52" s="477"/>
      <c r="Z52" s="478"/>
      <c r="AA52" s="478"/>
      <c r="AB52" s="479"/>
      <c r="AC52" s="459"/>
      <c r="AD52" s="459"/>
      <c r="AE52" s="459"/>
      <c r="AF52" s="21">
        <f>ROUND(AF51,2)</f>
        <v>0</v>
      </c>
    </row>
    <row r="53" spans="1:37" x14ac:dyDescent="0.35">
      <c r="A53" s="457"/>
      <c r="B53" s="457"/>
      <c r="C53" s="457"/>
      <c r="D53" s="457"/>
      <c r="E53" s="457"/>
      <c r="F53" s="457"/>
      <c r="G53" s="457"/>
      <c r="H53" s="457"/>
      <c r="I53" s="457"/>
      <c r="J53" s="457"/>
      <c r="K53" s="457"/>
      <c r="L53" s="457"/>
      <c r="M53" s="457"/>
      <c r="N53" s="457"/>
      <c r="O53" s="457"/>
      <c r="P53" s="457"/>
      <c r="Q53" s="457"/>
      <c r="R53" s="457"/>
      <c r="S53" s="457"/>
      <c r="T53" s="480"/>
      <c r="U53" s="481"/>
      <c r="V53" s="481"/>
      <c r="W53" s="481"/>
      <c r="X53" s="482"/>
      <c r="Y53" s="480"/>
      <c r="Z53" s="481"/>
      <c r="AA53" s="481"/>
      <c r="AB53" s="482"/>
      <c r="AC53" s="460"/>
      <c r="AD53" s="460"/>
      <c r="AE53" s="460"/>
    </row>
    <row r="54" spans="1:37" x14ac:dyDescent="0.35">
      <c r="A54" s="470"/>
      <c r="B54" s="470"/>
      <c r="C54" s="470"/>
      <c r="D54" s="470"/>
      <c r="E54" s="470"/>
      <c r="F54" s="470"/>
      <c r="G54" s="470"/>
      <c r="H54" s="470"/>
      <c r="I54" s="470"/>
      <c r="J54" s="470"/>
      <c r="K54" s="470"/>
      <c r="L54" s="470"/>
      <c r="M54" s="470"/>
      <c r="N54" s="470"/>
      <c r="O54" s="470"/>
      <c r="P54" s="470"/>
      <c r="Q54" s="470"/>
      <c r="R54" s="470"/>
      <c r="S54" s="470"/>
      <c r="T54" s="464">
        <v>0</v>
      </c>
      <c r="U54" s="465"/>
      <c r="V54" s="465"/>
      <c r="W54" s="465"/>
      <c r="X54" s="466"/>
      <c r="Y54" s="483">
        <v>0</v>
      </c>
      <c r="Z54" s="484"/>
      <c r="AA54" s="484"/>
      <c r="AB54" s="485"/>
      <c r="AC54" s="489">
        <f>T54*Y54</f>
        <v>0</v>
      </c>
      <c r="AD54" s="489"/>
      <c r="AE54" s="489"/>
      <c r="AK54" s="12">
        <f>J54</f>
        <v>0</v>
      </c>
    </row>
    <row r="55" spans="1:37" x14ac:dyDescent="0.35">
      <c r="A55" s="471"/>
      <c r="B55" s="471"/>
      <c r="C55" s="471"/>
      <c r="D55" s="471"/>
      <c r="E55" s="471"/>
      <c r="F55" s="471"/>
      <c r="G55" s="471"/>
      <c r="H55" s="471"/>
      <c r="I55" s="471"/>
      <c r="J55" s="471"/>
      <c r="K55" s="471"/>
      <c r="L55" s="471"/>
      <c r="M55" s="471"/>
      <c r="N55" s="471"/>
      <c r="O55" s="471"/>
      <c r="P55" s="471"/>
      <c r="Q55" s="471"/>
      <c r="R55" s="471"/>
      <c r="S55" s="471"/>
      <c r="T55" s="467"/>
      <c r="U55" s="468"/>
      <c r="V55" s="468"/>
      <c r="W55" s="468"/>
      <c r="X55" s="469"/>
      <c r="Y55" s="486"/>
      <c r="Z55" s="487"/>
      <c r="AA55" s="487"/>
      <c r="AB55" s="488"/>
      <c r="AC55" s="490"/>
      <c r="AD55" s="490"/>
      <c r="AE55" s="490"/>
    </row>
    <row r="56" spans="1:37" x14ac:dyDescent="0.35">
      <c r="A56" s="470"/>
      <c r="B56" s="470"/>
      <c r="C56" s="470"/>
      <c r="D56" s="470"/>
      <c r="E56" s="470"/>
      <c r="F56" s="470"/>
      <c r="G56" s="470"/>
      <c r="H56" s="470"/>
      <c r="I56" s="470"/>
      <c r="J56" s="470"/>
      <c r="K56" s="470"/>
      <c r="L56" s="470"/>
      <c r="M56" s="470"/>
      <c r="N56" s="470"/>
      <c r="O56" s="470"/>
      <c r="P56" s="470"/>
      <c r="Q56" s="470"/>
      <c r="R56" s="470"/>
      <c r="S56" s="470"/>
      <c r="T56" s="464">
        <v>0</v>
      </c>
      <c r="U56" s="465"/>
      <c r="V56" s="465"/>
      <c r="W56" s="465"/>
      <c r="X56" s="466"/>
      <c r="Y56" s="483">
        <v>0</v>
      </c>
      <c r="Z56" s="484"/>
      <c r="AA56" s="484"/>
      <c r="AB56" s="485"/>
      <c r="AC56" s="489">
        <f>T56*Y56</f>
        <v>0</v>
      </c>
      <c r="AD56" s="489"/>
      <c r="AE56" s="489"/>
      <c r="AK56" s="12">
        <f>J56</f>
        <v>0</v>
      </c>
    </row>
    <row r="57" spans="1:37" x14ac:dyDescent="0.35">
      <c r="A57" s="471"/>
      <c r="B57" s="471"/>
      <c r="C57" s="471"/>
      <c r="D57" s="471"/>
      <c r="E57" s="471"/>
      <c r="F57" s="471"/>
      <c r="G57" s="471"/>
      <c r="H57" s="471"/>
      <c r="I57" s="471"/>
      <c r="J57" s="471"/>
      <c r="K57" s="471"/>
      <c r="L57" s="471"/>
      <c r="M57" s="471"/>
      <c r="N57" s="471"/>
      <c r="O57" s="471"/>
      <c r="P57" s="471"/>
      <c r="Q57" s="471"/>
      <c r="R57" s="471"/>
      <c r="S57" s="471"/>
      <c r="T57" s="467"/>
      <c r="U57" s="468"/>
      <c r="V57" s="468"/>
      <c r="W57" s="468"/>
      <c r="X57" s="469"/>
      <c r="Y57" s="486"/>
      <c r="Z57" s="487"/>
      <c r="AA57" s="487"/>
      <c r="AB57" s="488"/>
      <c r="AC57" s="490"/>
      <c r="AD57" s="490"/>
      <c r="AE57" s="490"/>
    </row>
    <row r="58" spans="1:37" x14ac:dyDescent="0.35">
      <c r="A58" s="470"/>
      <c r="B58" s="470"/>
      <c r="C58" s="470"/>
      <c r="D58" s="470"/>
      <c r="E58" s="470"/>
      <c r="F58" s="470"/>
      <c r="G58" s="470"/>
      <c r="H58" s="470"/>
      <c r="I58" s="470"/>
      <c r="J58" s="470"/>
      <c r="K58" s="470"/>
      <c r="L58" s="470"/>
      <c r="M58" s="470"/>
      <c r="N58" s="470"/>
      <c r="O58" s="470"/>
      <c r="P58" s="470"/>
      <c r="Q58" s="470"/>
      <c r="R58" s="470"/>
      <c r="S58" s="470"/>
      <c r="T58" s="464">
        <v>0</v>
      </c>
      <c r="U58" s="465"/>
      <c r="V58" s="465"/>
      <c r="W58" s="465"/>
      <c r="X58" s="466"/>
      <c r="Y58" s="483">
        <v>0</v>
      </c>
      <c r="Z58" s="484"/>
      <c r="AA58" s="484"/>
      <c r="AB58" s="485"/>
      <c r="AC58" s="489">
        <f>T58*Y58</f>
        <v>0</v>
      </c>
      <c r="AD58" s="489"/>
      <c r="AE58" s="489"/>
      <c r="AK58" s="12">
        <f>J58</f>
        <v>0</v>
      </c>
    </row>
    <row r="59" spans="1:37" x14ac:dyDescent="0.35">
      <c r="A59" s="471"/>
      <c r="B59" s="471"/>
      <c r="C59" s="471"/>
      <c r="D59" s="471"/>
      <c r="E59" s="471"/>
      <c r="F59" s="471"/>
      <c r="G59" s="471"/>
      <c r="H59" s="471"/>
      <c r="I59" s="471"/>
      <c r="J59" s="471"/>
      <c r="K59" s="471"/>
      <c r="L59" s="471"/>
      <c r="M59" s="471"/>
      <c r="N59" s="471"/>
      <c r="O59" s="471"/>
      <c r="P59" s="471"/>
      <c r="Q59" s="471"/>
      <c r="R59" s="471"/>
      <c r="S59" s="471"/>
      <c r="T59" s="467"/>
      <c r="U59" s="468"/>
      <c r="V59" s="468"/>
      <c r="W59" s="468"/>
      <c r="X59" s="469"/>
      <c r="Y59" s="486"/>
      <c r="Z59" s="487"/>
      <c r="AA59" s="487"/>
      <c r="AB59" s="488"/>
      <c r="AC59" s="490"/>
      <c r="AD59" s="490"/>
      <c r="AE59" s="490"/>
      <c r="AF59" s="21">
        <f>SUM(Y54:AB59)</f>
        <v>0</v>
      </c>
    </row>
    <row r="60" spans="1:37" x14ac:dyDescent="0.35">
      <c r="A60" s="492" t="s">
        <v>247</v>
      </c>
      <c r="B60" s="492"/>
      <c r="C60" s="492"/>
      <c r="D60" s="492"/>
      <c r="E60" s="492"/>
      <c r="F60" s="492"/>
      <c r="G60" s="492"/>
      <c r="H60" s="492"/>
      <c r="I60" s="492"/>
      <c r="J60" s="492"/>
      <c r="K60" s="492"/>
      <c r="L60" s="492"/>
      <c r="M60" s="492"/>
      <c r="N60" s="492"/>
      <c r="O60" s="492"/>
      <c r="P60" s="492"/>
      <c r="Q60" s="492"/>
      <c r="R60" s="492"/>
      <c r="S60" s="492"/>
      <c r="T60" s="492"/>
      <c r="U60" s="492"/>
      <c r="V60" s="492"/>
      <c r="W60" s="492"/>
      <c r="X60" s="492"/>
      <c r="Y60" s="492"/>
      <c r="Z60" s="492"/>
      <c r="AA60" s="492"/>
      <c r="AB60" s="492"/>
      <c r="AC60" s="493">
        <f>SUM(AC45,AC56,AC58,AC54,AC49,AC47,AC43,AC41)</f>
        <v>0</v>
      </c>
      <c r="AD60" s="493"/>
      <c r="AE60" s="493"/>
    </row>
    <row r="61" spans="1:37" ht="7.5" customHeight="1" x14ac:dyDescent="0.35">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3"/>
      <c r="AD61" s="23"/>
      <c r="AE61" s="23"/>
    </row>
    <row r="62" spans="1:37" x14ac:dyDescent="0.35">
      <c r="A62" s="452" t="s">
        <v>174</v>
      </c>
      <c r="B62" s="453"/>
      <c r="C62" s="453"/>
      <c r="D62" s="453"/>
      <c r="E62" s="453"/>
      <c r="F62" s="453"/>
      <c r="G62" s="453"/>
      <c r="H62" s="453"/>
      <c r="I62" s="453"/>
      <c r="J62" s="453"/>
      <c r="K62" s="453"/>
      <c r="L62" s="453"/>
      <c r="M62" s="453"/>
      <c r="N62" s="453"/>
      <c r="O62" s="453"/>
      <c r="P62" s="453"/>
      <c r="Q62" s="453"/>
      <c r="R62" s="453"/>
      <c r="S62" s="453"/>
      <c r="T62" s="453"/>
      <c r="U62" s="453"/>
      <c r="V62" s="453"/>
      <c r="W62" s="453"/>
      <c r="X62" s="453"/>
      <c r="Y62" s="453"/>
      <c r="Z62" s="453"/>
      <c r="AA62" s="453"/>
      <c r="AB62" s="453"/>
      <c r="AC62" s="453"/>
      <c r="AD62" s="453"/>
      <c r="AE62" s="454"/>
    </row>
    <row r="63" spans="1:37" x14ac:dyDescent="0.35">
      <c r="A63" s="455" t="s">
        <v>701</v>
      </c>
      <c r="B63" s="455"/>
      <c r="C63" s="455"/>
      <c r="D63" s="455"/>
      <c r="E63" s="455"/>
      <c r="F63" s="455"/>
      <c r="G63" s="455"/>
      <c r="H63" s="455"/>
      <c r="I63" s="455"/>
      <c r="J63" s="491" t="s">
        <v>702</v>
      </c>
      <c r="K63" s="455"/>
      <c r="L63" s="455"/>
      <c r="M63" s="455"/>
      <c r="N63" s="455"/>
      <c r="O63" s="455"/>
      <c r="P63" s="455"/>
      <c r="Q63" s="455"/>
      <c r="R63" s="455"/>
      <c r="S63" s="455"/>
      <c r="T63" s="474" t="s">
        <v>122</v>
      </c>
      <c r="U63" s="475"/>
      <c r="V63" s="475"/>
      <c r="W63" s="475"/>
      <c r="X63" s="476"/>
      <c r="Y63" s="474" t="s">
        <v>206</v>
      </c>
      <c r="Z63" s="475"/>
      <c r="AA63" s="475"/>
      <c r="AB63" s="476"/>
      <c r="AC63" s="458" t="s">
        <v>12</v>
      </c>
      <c r="AD63" s="458"/>
      <c r="AE63" s="458"/>
    </row>
    <row r="64" spans="1:37" x14ac:dyDescent="0.35">
      <c r="A64" s="456"/>
      <c r="B64" s="456"/>
      <c r="C64" s="456"/>
      <c r="D64" s="456"/>
      <c r="E64" s="456"/>
      <c r="F64" s="456"/>
      <c r="G64" s="456"/>
      <c r="H64" s="456"/>
      <c r="I64" s="456"/>
      <c r="J64" s="456"/>
      <c r="K64" s="456"/>
      <c r="L64" s="456"/>
      <c r="M64" s="456"/>
      <c r="N64" s="456"/>
      <c r="O64" s="456"/>
      <c r="P64" s="456"/>
      <c r="Q64" s="456"/>
      <c r="R64" s="456"/>
      <c r="S64" s="456"/>
      <c r="T64" s="477"/>
      <c r="U64" s="478"/>
      <c r="V64" s="478"/>
      <c r="W64" s="478"/>
      <c r="X64" s="479"/>
      <c r="Y64" s="477"/>
      <c r="Z64" s="478"/>
      <c r="AA64" s="478"/>
      <c r="AB64" s="479"/>
      <c r="AC64" s="459"/>
      <c r="AD64" s="459"/>
      <c r="AE64" s="459"/>
    </row>
    <row r="65" spans="1:32" x14ac:dyDescent="0.35">
      <c r="A65" s="470"/>
      <c r="B65" s="470"/>
      <c r="C65" s="470"/>
      <c r="D65" s="470"/>
      <c r="E65" s="470"/>
      <c r="F65" s="470"/>
      <c r="G65" s="470"/>
      <c r="H65" s="470"/>
      <c r="I65" s="470"/>
      <c r="J65" s="470"/>
      <c r="K65" s="470"/>
      <c r="L65" s="470"/>
      <c r="M65" s="470"/>
      <c r="N65" s="470"/>
      <c r="O65" s="470"/>
      <c r="P65" s="470"/>
      <c r="Q65" s="470"/>
      <c r="R65" s="470"/>
      <c r="S65" s="470"/>
      <c r="T65" s="464">
        <v>0</v>
      </c>
      <c r="U65" s="465"/>
      <c r="V65" s="465"/>
      <c r="W65" s="465"/>
      <c r="X65" s="466"/>
      <c r="Y65" s="483">
        <v>0</v>
      </c>
      <c r="Z65" s="484"/>
      <c r="AA65" s="484"/>
      <c r="AB65" s="485"/>
      <c r="AC65" s="489">
        <f>T65*Y65</f>
        <v>0</v>
      </c>
      <c r="AD65" s="489"/>
      <c r="AE65" s="489"/>
    </row>
    <row r="66" spans="1:32" x14ac:dyDescent="0.35">
      <c r="A66" s="471"/>
      <c r="B66" s="471"/>
      <c r="C66" s="471"/>
      <c r="D66" s="471"/>
      <c r="E66" s="471"/>
      <c r="F66" s="471"/>
      <c r="G66" s="471"/>
      <c r="H66" s="471"/>
      <c r="I66" s="471"/>
      <c r="J66" s="471"/>
      <c r="K66" s="471"/>
      <c r="L66" s="471"/>
      <c r="M66" s="471"/>
      <c r="N66" s="471"/>
      <c r="O66" s="471"/>
      <c r="P66" s="471"/>
      <c r="Q66" s="471"/>
      <c r="R66" s="471"/>
      <c r="S66" s="471"/>
      <c r="T66" s="467"/>
      <c r="U66" s="468"/>
      <c r="V66" s="468"/>
      <c r="W66" s="468"/>
      <c r="X66" s="469"/>
      <c r="Y66" s="486"/>
      <c r="Z66" s="487"/>
      <c r="AA66" s="487"/>
      <c r="AB66" s="488"/>
      <c r="AC66" s="490"/>
      <c r="AD66" s="490"/>
      <c r="AE66" s="490"/>
    </row>
    <row r="67" spans="1:32" x14ac:dyDescent="0.35">
      <c r="A67" s="470"/>
      <c r="B67" s="470"/>
      <c r="C67" s="470"/>
      <c r="D67" s="470"/>
      <c r="E67" s="470"/>
      <c r="F67" s="470"/>
      <c r="G67" s="470"/>
      <c r="H67" s="470"/>
      <c r="I67" s="470"/>
      <c r="J67" s="470"/>
      <c r="K67" s="470"/>
      <c r="L67" s="470"/>
      <c r="M67" s="470"/>
      <c r="N67" s="470"/>
      <c r="O67" s="470"/>
      <c r="P67" s="470"/>
      <c r="Q67" s="470"/>
      <c r="R67" s="470"/>
      <c r="S67" s="470"/>
      <c r="T67" s="464">
        <v>0</v>
      </c>
      <c r="U67" s="465"/>
      <c r="V67" s="465"/>
      <c r="W67" s="465"/>
      <c r="X67" s="466"/>
      <c r="Y67" s="483">
        <v>0</v>
      </c>
      <c r="Z67" s="484"/>
      <c r="AA67" s="484"/>
      <c r="AB67" s="485"/>
      <c r="AC67" s="489">
        <f>T67*Y67</f>
        <v>0</v>
      </c>
      <c r="AD67" s="489"/>
      <c r="AE67" s="489"/>
    </row>
    <row r="68" spans="1:32" x14ac:dyDescent="0.35">
      <c r="A68" s="471"/>
      <c r="B68" s="471"/>
      <c r="C68" s="471"/>
      <c r="D68" s="471"/>
      <c r="E68" s="471"/>
      <c r="F68" s="471"/>
      <c r="G68" s="471"/>
      <c r="H68" s="471"/>
      <c r="I68" s="471"/>
      <c r="J68" s="471"/>
      <c r="K68" s="471"/>
      <c r="L68" s="471"/>
      <c r="M68" s="471"/>
      <c r="N68" s="471"/>
      <c r="O68" s="471"/>
      <c r="P68" s="471"/>
      <c r="Q68" s="471"/>
      <c r="R68" s="471"/>
      <c r="S68" s="471"/>
      <c r="T68" s="467"/>
      <c r="U68" s="468"/>
      <c r="V68" s="468"/>
      <c r="W68" s="468"/>
      <c r="X68" s="469"/>
      <c r="Y68" s="486"/>
      <c r="Z68" s="487"/>
      <c r="AA68" s="487"/>
      <c r="AB68" s="488"/>
      <c r="AC68" s="490"/>
      <c r="AD68" s="490"/>
      <c r="AE68" s="490"/>
      <c r="AF68" s="21">
        <f>SUM(Y65:AB68)</f>
        <v>0</v>
      </c>
    </row>
    <row r="69" spans="1:32" x14ac:dyDescent="0.35">
      <c r="A69" s="492" t="s">
        <v>247</v>
      </c>
      <c r="B69" s="492"/>
      <c r="C69" s="492"/>
      <c r="D69" s="492"/>
      <c r="E69" s="492"/>
      <c r="F69" s="492"/>
      <c r="G69" s="492"/>
      <c r="H69" s="492"/>
      <c r="I69" s="492"/>
      <c r="J69" s="492"/>
      <c r="K69" s="492"/>
      <c r="L69" s="492"/>
      <c r="M69" s="492"/>
      <c r="N69" s="492"/>
      <c r="O69" s="492"/>
      <c r="P69" s="492"/>
      <c r="Q69" s="492"/>
      <c r="R69" s="492"/>
      <c r="S69" s="492"/>
      <c r="T69" s="492"/>
      <c r="U69" s="492"/>
      <c r="V69" s="492"/>
      <c r="W69" s="492"/>
      <c r="X69" s="492"/>
      <c r="Y69" s="492"/>
      <c r="Z69" s="492"/>
      <c r="AA69" s="492"/>
      <c r="AB69" s="492"/>
      <c r="AC69" s="493">
        <f>SUM(AC67,AC65)</f>
        <v>0</v>
      </c>
      <c r="AD69" s="493"/>
      <c r="AE69" s="493"/>
    </row>
    <row r="70" spans="1:32" ht="7.5" customHeight="1" x14ac:dyDescent="0.35">
      <c r="A70" s="328"/>
      <c r="B70" s="328"/>
      <c r="C70" s="328"/>
      <c r="D70" s="328"/>
      <c r="E70" s="328"/>
      <c r="F70" s="328"/>
      <c r="G70" s="328"/>
      <c r="H70" s="328"/>
      <c r="I70" s="328"/>
      <c r="J70" s="328"/>
      <c r="K70" s="328"/>
      <c r="L70" s="328"/>
      <c r="M70" s="328"/>
      <c r="N70" s="328"/>
      <c r="O70" s="328"/>
      <c r="P70" s="328"/>
      <c r="Q70" s="328"/>
      <c r="R70" s="328"/>
      <c r="S70" s="328"/>
      <c r="T70" s="328"/>
      <c r="U70" s="328"/>
      <c r="V70" s="328"/>
      <c r="W70" s="328"/>
      <c r="X70" s="328"/>
      <c r="Y70" s="328"/>
      <c r="Z70" s="328"/>
      <c r="AA70" s="328"/>
      <c r="AB70" s="328"/>
      <c r="AC70" s="329"/>
      <c r="AD70" s="329"/>
      <c r="AE70" s="329"/>
    </row>
    <row r="71" spans="1:32" x14ac:dyDescent="0.35">
      <c r="A71" s="452" t="s">
        <v>178</v>
      </c>
      <c r="B71" s="453"/>
      <c r="C71" s="453"/>
      <c r="D71" s="453"/>
      <c r="E71" s="453"/>
      <c r="F71" s="453"/>
      <c r="G71" s="453"/>
      <c r="H71" s="453"/>
      <c r="I71" s="453"/>
      <c r="J71" s="453"/>
      <c r="K71" s="453"/>
      <c r="L71" s="453"/>
      <c r="M71" s="453"/>
      <c r="N71" s="453"/>
      <c r="O71" s="453"/>
      <c r="P71" s="453"/>
      <c r="Q71" s="453"/>
      <c r="R71" s="453"/>
      <c r="S71" s="453"/>
      <c r="T71" s="453"/>
      <c r="U71" s="453"/>
      <c r="V71" s="453"/>
      <c r="W71" s="453"/>
      <c r="X71" s="453"/>
      <c r="Y71" s="453"/>
      <c r="Z71" s="453"/>
      <c r="AA71" s="453"/>
      <c r="AB71" s="453"/>
      <c r="AC71" s="453"/>
      <c r="AD71" s="453"/>
      <c r="AE71" s="454"/>
    </row>
    <row r="72" spans="1:32" ht="15" customHeight="1" x14ac:dyDescent="0.35">
      <c r="A72" s="495" t="s">
        <v>207</v>
      </c>
      <c r="B72" s="496"/>
      <c r="C72" s="496"/>
      <c r="D72" s="496"/>
      <c r="E72" s="496"/>
      <c r="F72" s="496"/>
      <c r="G72" s="496"/>
      <c r="H72" s="496"/>
      <c r="I72" s="496"/>
      <c r="J72" s="496"/>
      <c r="K72" s="496"/>
      <c r="L72" s="496"/>
      <c r="M72" s="496"/>
      <c r="N72" s="496"/>
      <c r="O72" s="496"/>
      <c r="P72" s="496"/>
      <c r="Q72" s="496"/>
      <c r="R72" s="496"/>
      <c r="S72" s="496"/>
      <c r="T72" s="496"/>
      <c r="U72" s="496"/>
      <c r="V72" s="496"/>
      <c r="W72" s="496"/>
      <c r="X72" s="496"/>
      <c r="Y72" s="496"/>
      <c r="Z72" s="496"/>
      <c r="AA72" s="496"/>
      <c r="AB72" s="496"/>
      <c r="AC72" s="496"/>
      <c r="AD72" s="496"/>
      <c r="AE72" s="497"/>
    </row>
    <row r="73" spans="1:32" x14ac:dyDescent="0.35">
      <c r="A73" s="498" t="s">
        <v>187</v>
      </c>
      <c r="B73" s="498"/>
      <c r="C73" s="498"/>
      <c r="D73" s="498"/>
      <c r="E73" s="498"/>
      <c r="F73" s="498"/>
      <c r="G73" s="498"/>
      <c r="H73" s="414">
        <v>0</v>
      </c>
      <c r="I73" s="414"/>
      <c r="J73" s="414"/>
      <c r="K73" s="386" t="s">
        <v>14</v>
      </c>
      <c r="L73" s="393"/>
      <c r="M73" s="393"/>
      <c r="N73" s="393"/>
      <c r="O73" s="393"/>
      <c r="P73" s="393"/>
      <c r="Q73" s="393"/>
      <c r="R73" s="387"/>
      <c r="S73" s="416">
        <v>0</v>
      </c>
      <c r="T73" s="416"/>
      <c r="U73" s="416"/>
      <c r="V73" s="499" t="s">
        <v>248</v>
      </c>
      <c r="W73" s="500"/>
      <c r="X73" s="500"/>
      <c r="Y73" s="500"/>
      <c r="Z73" s="500"/>
      <c r="AA73" s="500"/>
      <c r="AB73" s="500"/>
      <c r="AC73" s="500"/>
      <c r="AD73" s="500"/>
      <c r="AE73" s="501"/>
    </row>
    <row r="74" spans="1:32" x14ac:dyDescent="0.35">
      <c r="A74" s="498" t="s">
        <v>188</v>
      </c>
      <c r="B74" s="498"/>
      <c r="C74" s="498"/>
      <c r="D74" s="498"/>
      <c r="E74" s="498"/>
      <c r="F74" s="498"/>
      <c r="G74" s="498"/>
      <c r="H74" s="414">
        <v>0</v>
      </c>
      <c r="I74" s="414"/>
      <c r="J74" s="414"/>
      <c r="K74" s="386" t="s">
        <v>14</v>
      </c>
      <c r="L74" s="393"/>
      <c r="M74" s="393"/>
      <c r="N74" s="393"/>
      <c r="O74" s="393"/>
      <c r="P74" s="393"/>
      <c r="Q74" s="393"/>
      <c r="R74" s="387"/>
      <c r="S74" s="416">
        <v>0</v>
      </c>
      <c r="T74" s="416"/>
      <c r="U74" s="416"/>
      <c r="V74" s="502"/>
      <c r="W74" s="503"/>
      <c r="X74" s="503"/>
      <c r="Y74" s="503"/>
      <c r="Z74" s="503"/>
      <c r="AA74" s="503"/>
      <c r="AB74" s="503"/>
      <c r="AC74" s="503"/>
      <c r="AD74" s="503"/>
      <c r="AE74" s="504"/>
      <c r="AF74" s="21">
        <f>SUM(H73:J74)</f>
        <v>0</v>
      </c>
    </row>
    <row r="75" spans="1:32" ht="15" customHeight="1" x14ac:dyDescent="0.35">
      <c r="A75" s="494" t="s">
        <v>15</v>
      </c>
      <c r="B75" s="494"/>
      <c r="C75" s="494"/>
      <c r="D75" s="494"/>
      <c r="E75" s="494"/>
      <c r="F75" s="494"/>
      <c r="G75" s="494"/>
      <c r="H75" s="494" t="s">
        <v>542</v>
      </c>
      <c r="I75" s="494"/>
      <c r="J75" s="494"/>
      <c r="K75" s="494"/>
      <c r="L75" s="494"/>
      <c r="M75" s="494"/>
      <c r="N75" s="494"/>
      <c r="O75" s="494"/>
      <c r="P75" s="494"/>
      <c r="Q75" s="494" t="s">
        <v>249</v>
      </c>
      <c r="R75" s="494"/>
      <c r="S75" s="494"/>
      <c r="T75" s="494"/>
      <c r="U75" s="494"/>
      <c r="V75" s="505"/>
      <c r="W75" s="506"/>
      <c r="X75" s="506"/>
      <c r="Y75" s="506"/>
      <c r="Z75" s="506"/>
      <c r="AA75" s="506"/>
      <c r="AB75" s="506"/>
      <c r="AC75" s="506"/>
      <c r="AD75" s="506"/>
      <c r="AE75" s="507"/>
    </row>
    <row r="76" spans="1:32" x14ac:dyDescent="0.35">
      <c r="A76" s="440"/>
      <c r="B76" s="441"/>
      <c r="C76" s="441"/>
      <c r="D76" s="441"/>
      <c r="E76" s="441"/>
      <c r="F76" s="441"/>
      <c r="G76" s="442"/>
      <c r="H76" s="470"/>
      <c r="I76" s="470"/>
      <c r="J76" s="470"/>
      <c r="K76" s="470"/>
      <c r="L76" s="470"/>
      <c r="M76" s="470"/>
      <c r="N76" s="470"/>
      <c r="O76" s="470"/>
      <c r="P76" s="470"/>
      <c r="Q76" s="489">
        <f>H73*S73</f>
        <v>0</v>
      </c>
      <c r="R76" s="489"/>
      <c r="S76" s="489"/>
      <c r="T76" s="489"/>
      <c r="U76" s="489"/>
      <c r="V76" s="508" t="s">
        <v>126</v>
      </c>
      <c r="W76" s="508"/>
      <c r="X76" s="508"/>
      <c r="Y76" s="508"/>
      <c r="Z76" s="508"/>
      <c r="AA76" s="508" t="s">
        <v>26</v>
      </c>
      <c r="AB76" s="508"/>
      <c r="AC76" s="508"/>
      <c r="AD76" s="508"/>
      <c r="AE76" s="508"/>
    </row>
    <row r="77" spans="1:32" x14ac:dyDescent="0.35">
      <c r="A77" s="511" t="s">
        <v>541</v>
      </c>
      <c r="B77" s="512"/>
      <c r="C77" s="388">
        <v>0</v>
      </c>
      <c r="D77" s="437"/>
      <c r="E77" s="437"/>
      <c r="F77" s="437"/>
      <c r="G77" s="438"/>
      <c r="H77" s="471"/>
      <c r="I77" s="471"/>
      <c r="J77" s="471"/>
      <c r="K77" s="471"/>
      <c r="L77" s="471"/>
      <c r="M77" s="471"/>
      <c r="N77" s="471"/>
      <c r="O77" s="471"/>
      <c r="P77" s="471"/>
      <c r="Q77" s="490"/>
      <c r="R77" s="490"/>
      <c r="S77" s="490"/>
      <c r="T77" s="490"/>
      <c r="U77" s="490"/>
      <c r="V77" s="509"/>
      <c r="W77" s="509"/>
      <c r="X77" s="509"/>
      <c r="Y77" s="509"/>
      <c r="Z77" s="509"/>
      <c r="AA77" s="510"/>
      <c r="AB77" s="510"/>
      <c r="AC77" s="510"/>
      <c r="AD77" s="510"/>
      <c r="AE77" s="510"/>
    </row>
    <row r="78" spans="1:32" x14ac:dyDescent="0.35">
      <c r="A78" s="440"/>
      <c r="B78" s="441"/>
      <c r="C78" s="441"/>
      <c r="D78" s="441"/>
      <c r="E78" s="441"/>
      <c r="F78" s="441"/>
      <c r="G78" s="442"/>
      <c r="H78" s="470"/>
      <c r="I78" s="470"/>
      <c r="J78" s="470"/>
      <c r="K78" s="470"/>
      <c r="L78" s="470"/>
      <c r="M78" s="470"/>
      <c r="N78" s="470"/>
      <c r="O78" s="470"/>
      <c r="P78" s="470"/>
      <c r="Q78" s="489">
        <f>H74*S74</f>
        <v>0</v>
      </c>
      <c r="R78" s="489"/>
      <c r="S78" s="489"/>
      <c r="T78" s="489"/>
      <c r="U78" s="489"/>
      <c r="V78" s="508" t="s">
        <v>126</v>
      </c>
      <c r="W78" s="508"/>
      <c r="X78" s="508"/>
      <c r="Y78" s="508"/>
      <c r="Z78" s="508"/>
      <c r="AA78" s="508" t="s">
        <v>26</v>
      </c>
      <c r="AB78" s="508"/>
      <c r="AC78" s="508"/>
      <c r="AD78" s="508"/>
      <c r="AE78" s="508"/>
    </row>
    <row r="79" spans="1:32" x14ac:dyDescent="0.35">
      <c r="A79" s="511" t="s">
        <v>541</v>
      </c>
      <c r="B79" s="512"/>
      <c r="C79" s="388">
        <v>0</v>
      </c>
      <c r="D79" s="437"/>
      <c r="E79" s="437"/>
      <c r="F79" s="437"/>
      <c r="G79" s="438"/>
      <c r="H79" s="471"/>
      <c r="I79" s="471"/>
      <c r="J79" s="471"/>
      <c r="K79" s="471"/>
      <c r="L79" s="471"/>
      <c r="M79" s="471"/>
      <c r="N79" s="471"/>
      <c r="O79" s="471"/>
      <c r="P79" s="471"/>
      <c r="Q79" s="490"/>
      <c r="R79" s="490"/>
      <c r="S79" s="490"/>
      <c r="T79" s="490"/>
      <c r="U79" s="490"/>
      <c r="V79" s="509"/>
      <c r="W79" s="509"/>
      <c r="X79" s="509"/>
      <c r="Y79" s="509"/>
      <c r="Z79" s="509"/>
      <c r="AA79" s="510"/>
      <c r="AB79" s="510"/>
      <c r="AC79" s="510"/>
      <c r="AD79" s="510"/>
      <c r="AE79" s="510"/>
    </row>
    <row r="80" spans="1:32" x14ac:dyDescent="0.35">
      <c r="A80" s="513" t="s">
        <v>250</v>
      </c>
      <c r="B80" s="513"/>
      <c r="C80" s="513"/>
      <c r="D80" s="513"/>
      <c r="E80" s="513"/>
      <c r="F80" s="513"/>
      <c r="G80" s="513"/>
      <c r="H80" s="513"/>
      <c r="I80" s="513"/>
      <c r="J80" s="513"/>
      <c r="K80" s="513"/>
      <c r="L80" s="513"/>
      <c r="M80" s="513"/>
      <c r="N80" s="513"/>
      <c r="O80" s="513"/>
      <c r="P80" s="513"/>
      <c r="Q80" s="489">
        <f>SUM(Q78,Q76)</f>
        <v>0</v>
      </c>
      <c r="R80" s="489"/>
      <c r="S80" s="489"/>
      <c r="T80" s="489"/>
      <c r="U80" s="489"/>
      <c r="V80" s="24"/>
      <c r="W80" s="25"/>
      <c r="X80" s="25"/>
      <c r="Y80" s="25"/>
      <c r="Z80" s="25"/>
      <c r="AA80" s="25"/>
      <c r="AB80" s="25"/>
      <c r="AC80" s="25"/>
      <c r="AD80" s="25"/>
      <c r="AE80" s="26"/>
    </row>
    <row r="81" spans="1:32" x14ac:dyDescent="0.35">
      <c r="A81" s="495" t="s">
        <v>208</v>
      </c>
      <c r="B81" s="496"/>
      <c r="C81" s="496"/>
      <c r="D81" s="496"/>
      <c r="E81" s="496"/>
      <c r="F81" s="496"/>
      <c r="G81" s="496"/>
      <c r="H81" s="496"/>
      <c r="I81" s="496"/>
      <c r="J81" s="496"/>
      <c r="K81" s="496"/>
      <c r="L81" s="496"/>
      <c r="M81" s="496"/>
      <c r="N81" s="496"/>
      <c r="O81" s="496"/>
      <c r="P81" s="496"/>
      <c r="Q81" s="496"/>
      <c r="R81" s="496"/>
      <c r="S81" s="496"/>
      <c r="T81" s="496"/>
      <c r="U81" s="496"/>
      <c r="V81" s="496"/>
      <c r="W81" s="496"/>
      <c r="X81" s="496"/>
      <c r="Y81" s="496"/>
      <c r="Z81" s="496"/>
      <c r="AA81" s="496"/>
      <c r="AB81" s="496"/>
      <c r="AC81" s="496"/>
      <c r="AD81" s="496"/>
      <c r="AE81" s="497"/>
    </row>
    <row r="82" spans="1:32" x14ac:dyDescent="0.35">
      <c r="A82" s="514" t="s">
        <v>187</v>
      </c>
      <c r="B82" s="514"/>
      <c r="C82" s="514"/>
      <c r="D82" s="514"/>
      <c r="E82" s="514"/>
      <c r="F82" s="514"/>
      <c r="G82" s="514"/>
      <c r="H82" s="515">
        <v>0</v>
      </c>
      <c r="I82" s="515"/>
      <c r="J82" s="515"/>
      <c r="K82" s="516" t="s">
        <v>14</v>
      </c>
      <c r="L82" s="517"/>
      <c r="M82" s="517"/>
      <c r="N82" s="517"/>
      <c r="O82" s="517"/>
      <c r="P82" s="517"/>
      <c r="Q82" s="517"/>
      <c r="R82" s="518"/>
      <c r="S82" s="473">
        <v>0</v>
      </c>
      <c r="T82" s="473"/>
      <c r="U82" s="473"/>
      <c r="V82" s="499" t="s">
        <v>248</v>
      </c>
      <c r="W82" s="500"/>
      <c r="X82" s="500"/>
      <c r="Y82" s="500"/>
      <c r="Z82" s="500"/>
      <c r="AA82" s="500"/>
      <c r="AB82" s="500"/>
      <c r="AC82" s="500"/>
      <c r="AD82" s="500"/>
      <c r="AE82" s="501"/>
    </row>
    <row r="83" spans="1:32" x14ac:dyDescent="0.35">
      <c r="A83" s="498" t="s">
        <v>188</v>
      </c>
      <c r="B83" s="498"/>
      <c r="C83" s="498"/>
      <c r="D83" s="498"/>
      <c r="E83" s="498"/>
      <c r="F83" s="498"/>
      <c r="G83" s="498"/>
      <c r="H83" s="414">
        <v>0</v>
      </c>
      <c r="I83" s="414"/>
      <c r="J83" s="414"/>
      <c r="K83" s="386" t="s">
        <v>14</v>
      </c>
      <c r="L83" s="393"/>
      <c r="M83" s="393"/>
      <c r="N83" s="393"/>
      <c r="O83" s="393"/>
      <c r="P83" s="393"/>
      <c r="Q83" s="393"/>
      <c r="R83" s="387"/>
      <c r="S83" s="416">
        <v>0</v>
      </c>
      <c r="T83" s="416"/>
      <c r="U83" s="416"/>
      <c r="V83" s="502"/>
      <c r="W83" s="503"/>
      <c r="X83" s="503"/>
      <c r="Y83" s="503"/>
      <c r="Z83" s="503"/>
      <c r="AA83" s="503"/>
      <c r="AB83" s="503"/>
      <c r="AC83" s="503"/>
      <c r="AD83" s="503"/>
      <c r="AE83" s="504"/>
      <c r="AF83" s="21">
        <f>SUM(H82:J83)</f>
        <v>0</v>
      </c>
    </row>
    <row r="84" spans="1:32" x14ac:dyDescent="0.35">
      <c r="A84" s="494" t="s">
        <v>15</v>
      </c>
      <c r="B84" s="494"/>
      <c r="C84" s="494"/>
      <c r="D84" s="494"/>
      <c r="E84" s="494"/>
      <c r="F84" s="494"/>
      <c r="G84" s="494"/>
      <c r="H84" s="494" t="s">
        <v>542</v>
      </c>
      <c r="I84" s="494"/>
      <c r="J84" s="494"/>
      <c r="K84" s="494"/>
      <c r="L84" s="494"/>
      <c r="M84" s="494"/>
      <c r="N84" s="494"/>
      <c r="O84" s="494"/>
      <c r="P84" s="494"/>
      <c r="Q84" s="494" t="s">
        <v>249</v>
      </c>
      <c r="R84" s="494"/>
      <c r="S84" s="494"/>
      <c r="T84" s="494"/>
      <c r="U84" s="494"/>
      <c r="V84" s="505"/>
      <c r="W84" s="506"/>
      <c r="X84" s="506"/>
      <c r="Y84" s="506"/>
      <c r="Z84" s="506"/>
      <c r="AA84" s="506"/>
      <c r="AB84" s="506"/>
      <c r="AC84" s="506"/>
      <c r="AD84" s="506"/>
      <c r="AE84" s="507"/>
    </row>
    <row r="85" spans="1:32" x14ac:dyDescent="0.35">
      <c r="A85" s="440"/>
      <c r="B85" s="441"/>
      <c r="C85" s="441"/>
      <c r="D85" s="441"/>
      <c r="E85" s="441"/>
      <c r="F85" s="441"/>
      <c r="G85" s="442"/>
      <c r="H85" s="470"/>
      <c r="I85" s="470"/>
      <c r="J85" s="470"/>
      <c r="K85" s="470"/>
      <c r="L85" s="470"/>
      <c r="M85" s="470"/>
      <c r="N85" s="470"/>
      <c r="O85" s="470"/>
      <c r="P85" s="470"/>
      <c r="Q85" s="489">
        <f>H82*S82</f>
        <v>0</v>
      </c>
      <c r="R85" s="489"/>
      <c r="S85" s="489"/>
      <c r="T85" s="489"/>
      <c r="U85" s="489"/>
      <c r="V85" s="508" t="s">
        <v>126</v>
      </c>
      <c r="W85" s="508"/>
      <c r="X85" s="508"/>
      <c r="Y85" s="508"/>
      <c r="Z85" s="508"/>
      <c r="AA85" s="508" t="s">
        <v>26</v>
      </c>
      <c r="AB85" s="508"/>
      <c r="AC85" s="508"/>
      <c r="AD85" s="508"/>
      <c r="AE85" s="508"/>
    </row>
    <row r="86" spans="1:32" x14ac:dyDescent="0.35">
      <c r="A86" s="511" t="s">
        <v>541</v>
      </c>
      <c r="B86" s="512"/>
      <c r="C86" s="388">
        <v>0</v>
      </c>
      <c r="D86" s="437"/>
      <c r="E86" s="437"/>
      <c r="F86" s="437"/>
      <c r="G86" s="438"/>
      <c r="H86" s="471"/>
      <c r="I86" s="471"/>
      <c r="J86" s="471"/>
      <c r="K86" s="471"/>
      <c r="L86" s="471"/>
      <c r="M86" s="471"/>
      <c r="N86" s="471"/>
      <c r="O86" s="471"/>
      <c r="P86" s="471"/>
      <c r="Q86" s="490"/>
      <c r="R86" s="490"/>
      <c r="S86" s="490"/>
      <c r="T86" s="490"/>
      <c r="U86" s="490"/>
      <c r="V86" s="509"/>
      <c r="W86" s="509"/>
      <c r="X86" s="509"/>
      <c r="Y86" s="509"/>
      <c r="Z86" s="509"/>
      <c r="AA86" s="510"/>
      <c r="AB86" s="510"/>
      <c r="AC86" s="510"/>
      <c r="AD86" s="510"/>
      <c r="AE86" s="510"/>
    </row>
    <row r="87" spans="1:32" x14ac:dyDescent="0.35">
      <c r="A87" s="440"/>
      <c r="B87" s="441"/>
      <c r="C87" s="441"/>
      <c r="D87" s="441"/>
      <c r="E87" s="441"/>
      <c r="F87" s="441"/>
      <c r="G87" s="442"/>
      <c r="H87" s="470"/>
      <c r="I87" s="470"/>
      <c r="J87" s="470"/>
      <c r="K87" s="470"/>
      <c r="L87" s="470"/>
      <c r="M87" s="470"/>
      <c r="N87" s="470"/>
      <c r="O87" s="470"/>
      <c r="P87" s="470"/>
      <c r="Q87" s="489">
        <f>H83*S83</f>
        <v>0</v>
      </c>
      <c r="R87" s="489"/>
      <c r="S87" s="489"/>
      <c r="T87" s="489"/>
      <c r="U87" s="489"/>
      <c r="V87" s="508" t="s">
        <v>126</v>
      </c>
      <c r="W87" s="508"/>
      <c r="X87" s="508"/>
      <c r="Y87" s="508"/>
      <c r="Z87" s="508"/>
      <c r="AA87" s="508" t="s">
        <v>26</v>
      </c>
      <c r="AB87" s="508"/>
      <c r="AC87" s="508"/>
      <c r="AD87" s="508"/>
      <c r="AE87" s="508"/>
    </row>
    <row r="88" spans="1:32" x14ac:dyDescent="0.35">
      <c r="A88" s="511" t="s">
        <v>541</v>
      </c>
      <c r="B88" s="512"/>
      <c r="C88" s="388">
        <v>0</v>
      </c>
      <c r="D88" s="437"/>
      <c r="E88" s="437"/>
      <c r="F88" s="437"/>
      <c r="G88" s="438"/>
      <c r="H88" s="471"/>
      <c r="I88" s="471"/>
      <c r="J88" s="471"/>
      <c r="K88" s="471"/>
      <c r="L88" s="471"/>
      <c r="M88" s="471"/>
      <c r="N88" s="471"/>
      <c r="O88" s="471"/>
      <c r="P88" s="471"/>
      <c r="Q88" s="490"/>
      <c r="R88" s="490"/>
      <c r="S88" s="490"/>
      <c r="T88" s="490"/>
      <c r="U88" s="490"/>
      <c r="V88" s="509"/>
      <c r="W88" s="509"/>
      <c r="X88" s="509"/>
      <c r="Y88" s="509"/>
      <c r="Z88" s="509"/>
      <c r="AA88" s="510"/>
      <c r="AB88" s="510"/>
      <c r="AC88" s="510"/>
      <c r="AD88" s="510"/>
      <c r="AE88" s="510"/>
    </row>
    <row r="89" spans="1:32" x14ac:dyDescent="0.35">
      <c r="A89" s="492" t="s">
        <v>251</v>
      </c>
      <c r="B89" s="492"/>
      <c r="C89" s="492"/>
      <c r="D89" s="492"/>
      <c r="E89" s="492"/>
      <c r="F89" s="492"/>
      <c r="G89" s="492"/>
      <c r="H89" s="492"/>
      <c r="I89" s="492"/>
      <c r="J89" s="492"/>
      <c r="K89" s="492"/>
      <c r="L89" s="492"/>
      <c r="M89" s="492"/>
      <c r="N89" s="492"/>
      <c r="O89" s="492"/>
      <c r="P89" s="492"/>
      <c r="Q89" s="493">
        <f>SUM(Q87,Q85)</f>
        <v>0</v>
      </c>
      <c r="R89" s="493"/>
      <c r="S89" s="493"/>
      <c r="T89" s="493"/>
      <c r="U89" s="493"/>
      <c r="V89" s="24"/>
      <c r="W89" s="25"/>
      <c r="X89" s="25"/>
      <c r="Y89" s="25"/>
      <c r="Z89" s="25"/>
      <c r="AA89" s="25"/>
      <c r="AB89" s="25"/>
      <c r="AC89" s="25"/>
      <c r="AD89" s="25"/>
      <c r="AE89" s="26"/>
    </row>
    <row r="90" spans="1:32" x14ac:dyDescent="0.35">
      <c r="A90" s="492" t="s">
        <v>252</v>
      </c>
      <c r="B90" s="492"/>
      <c r="C90" s="492"/>
      <c r="D90" s="492"/>
      <c r="E90" s="492"/>
      <c r="F90" s="492"/>
      <c r="G90" s="492"/>
      <c r="H90" s="492"/>
      <c r="I90" s="492"/>
      <c r="J90" s="492"/>
      <c r="K90" s="492"/>
      <c r="L90" s="492"/>
      <c r="M90" s="492"/>
      <c r="N90" s="492"/>
      <c r="O90" s="492"/>
      <c r="P90" s="492"/>
      <c r="Q90" s="493">
        <f>SUM(Q89,Q80)</f>
        <v>0</v>
      </c>
      <c r="R90" s="493"/>
      <c r="S90" s="493"/>
      <c r="T90" s="493"/>
      <c r="U90" s="493"/>
      <c r="V90" s="27"/>
      <c r="W90" s="28"/>
      <c r="X90" s="28"/>
      <c r="Y90" s="28"/>
      <c r="Z90" s="28"/>
      <c r="AA90" s="28"/>
      <c r="AB90" s="28"/>
      <c r="AC90" s="28"/>
      <c r="AD90" s="28"/>
      <c r="AE90" s="29"/>
    </row>
    <row r="91" spans="1:32" ht="8.25" customHeight="1" x14ac:dyDescent="0.35">
      <c r="A91" s="19"/>
      <c r="B91" s="19"/>
      <c r="C91" s="19"/>
      <c r="D91" s="19"/>
      <c r="E91" s="19"/>
      <c r="F91" s="19"/>
      <c r="G91" s="19"/>
      <c r="H91" s="19"/>
      <c r="I91" s="19"/>
      <c r="J91" s="19"/>
      <c r="K91" s="19"/>
      <c r="L91" s="19"/>
      <c r="M91" s="19"/>
      <c r="N91" s="19"/>
      <c r="O91" s="19"/>
      <c r="P91" s="19"/>
      <c r="Q91" s="19"/>
      <c r="R91" s="19"/>
      <c r="S91" s="19"/>
      <c r="T91" s="19"/>
      <c r="U91" s="19"/>
      <c r="V91" s="19"/>
      <c r="W91" s="19"/>
      <c r="X91" s="19"/>
      <c r="Y91" s="19"/>
      <c r="Z91" s="19"/>
      <c r="AA91" s="19"/>
      <c r="AB91" s="19"/>
      <c r="AC91" s="19"/>
      <c r="AD91" s="19"/>
      <c r="AE91" s="19"/>
    </row>
    <row r="92" spans="1:32" x14ac:dyDescent="0.35">
      <c r="A92" s="452" t="s">
        <v>179</v>
      </c>
      <c r="B92" s="453"/>
      <c r="C92" s="453"/>
      <c r="D92" s="453"/>
      <c r="E92" s="453"/>
      <c r="F92" s="453"/>
      <c r="G92" s="453"/>
      <c r="H92" s="453"/>
      <c r="I92" s="453"/>
      <c r="J92" s="453"/>
      <c r="K92" s="453"/>
      <c r="L92" s="453"/>
      <c r="M92" s="453"/>
      <c r="N92" s="453"/>
      <c r="O92" s="453"/>
      <c r="P92" s="453"/>
      <c r="Q92" s="453"/>
      <c r="R92" s="453"/>
      <c r="S92" s="453"/>
      <c r="T92" s="453"/>
      <c r="U92" s="453"/>
      <c r="V92" s="453"/>
      <c r="W92" s="453"/>
      <c r="X92" s="453"/>
      <c r="Y92" s="453"/>
      <c r="Z92" s="453"/>
      <c r="AA92" s="453"/>
      <c r="AB92" s="453"/>
      <c r="AC92" s="453"/>
      <c r="AD92" s="453"/>
      <c r="AE92" s="454"/>
      <c r="AF92" s="5" t="s">
        <v>229</v>
      </c>
    </row>
    <row r="93" spans="1:32" x14ac:dyDescent="0.35">
      <c r="A93" s="520" t="s">
        <v>181</v>
      </c>
      <c r="B93" s="521"/>
      <c r="C93" s="521"/>
      <c r="D93" s="521"/>
      <c r="E93" s="521"/>
      <c r="F93" s="521"/>
      <c r="G93" s="521"/>
      <c r="H93" s="521"/>
      <c r="I93" s="521"/>
      <c r="J93" s="521"/>
      <c r="K93" s="521"/>
      <c r="L93" s="521"/>
      <c r="M93" s="521"/>
      <c r="N93" s="521"/>
      <c r="O93" s="521"/>
      <c r="P93" s="521"/>
      <c r="Q93" s="521"/>
      <c r="R93" s="521"/>
      <c r="S93" s="521"/>
      <c r="T93" s="521"/>
      <c r="U93" s="521"/>
      <c r="V93" s="521"/>
      <c r="W93" s="521"/>
      <c r="X93" s="521"/>
      <c r="Y93" s="521"/>
      <c r="Z93" s="521"/>
      <c r="AA93" s="521"/>
      <c r="AB93" s="521"/>
      <c r="AC93" s="521"/>
      <c r="AD93" s="521"/>
      <c r="AE93" s="522"/>
      <c r="AF93" s="5" t="s">
        <v>253</v>
      </c>
    </row>
    <row r="94" spans="1:32" x14ac:dyDescent="0.35">
      <c r="A94" s="523" t="s">
        <v>254</v>
      </c>
      <c r="B94" s="524"/>
      <c r="C94" s="524"/>
      <c r="D94" s="524"/>
      <c r="E94" s="524"/>
      <c r="F94" s="524"/>
      <c r="G94" s="524"/>
      <c r="H94" s="524"/>
      <c r="I94" s="525"/>
      <c r="J94" s="523" t="s">
        <v>255</v>
      </c>
      <c r="K94" s="524"/>
      <c r="L94" s="524"/>
      <c r="M94" s="524"/>
      <c r="N94" s="525"/>
      <c r="O94" s="526" t="s">
        <v>16</v>
      </c>
      <c r="P94" s="526"/>
      <c r="Q94" s="526"/>
      <c r="R94" s="526"/>
      <c r="S94" s="526" t="s">
        <v>17</v>
      </c>
      <c r="T94" s="526"/>
      <c r="U94" s="526"/>
      <c r="V94" s="526"/>
      <c r="W94" s="526" t="s">
        <v>256</v>
      </c>
      <c r="X94" s="526"/>
      <c r="Y94" s="526"/>
      <c r="Z94" s="526"/>
      <c r="AA94" s="527" t="s">
        <v>249</v>
      </c>
      <c r="AB94" s="527"/>
      <c r="AC94" s="527"/>
      <c r="AD94" s="527"/>
      <c r="AE94" s="527"/>
      <c r="AF94" s="5" t="s">
        <v>257</v>
      </c>
    </row>
    <row r="95" spans="1:32" x14ac:dyDescent="0.35">
      <c r="A95" s="519"/>
      <c r="B95" s="519"/>
      <c r="C95" s="519"/>
      <c r="D95" s="519"/>
      <c r="E95" s="519"/>
      <c r="F95" s="519"/>
      <c r="G95" s="519"/>
      <c r="H95" s="519"/>
      <c r="I95" s="519"/>
      <c r="J95" s="509" t="s">
        <v>229</v>
      </c>
      <c r="K95" s="509"/>
      <c r="L95" s="509"/>
      <c r="M95" s="509"/>
      <c r="N95" s="11"/>
      <c r="O95" s="416">
        <v>0</v>
      </c>
      <c r="P95" s="416"/>
      <c r="Q95" s="416"/>
      <c r="R95" s="416"/>
      <c r="S95" s="416">
        <v>0</v>
      </c>
      <c r="T95" s="416"/>
      <c r="U95" s="416"/>
      <c r="V95" s="416"/>
      <c r="W95" s="414">
        <v>0</v>
      </c>
      <c r="X95" s="414"/>
      <c r="Y95" s="414"/>
      <c r="Z95" s="414"/>
      <c r="AA95" s="493">
        <f>S95*W95</f>
        <v>0</v>
      </c>
      <c r="AB95" s="493"/>
      <c r="AC95" s="493"/>
      <c r="AD95" s="493"/>
      <c r="AE95" s="493"/>
      <c r="AF95" s="5" t="s">
        <v>258</v>
      </c>
    </row>
    <row r="96" spans="1:32" x14ac:dyDescent="0.35">
      <c r="A96" s="519"/>
      <c r="B96" s="519"/>
      <c r="C96" s="519"/>
      <c r="D96" s="519"/>
      <c r="E96" s="519"/>
      <c r="F96" s="519"/>
      <c r="G96" s="519"/>
      <c r="H96" s="519"/>
      <c r="I96" s="519"/>
      <c r="J96" s="509" t="s">
        <v>229</v>
      </c>
      <c r="K96" s="509"/>
      <c r="L96" s="509"/>
      <c r="M96" s="509"/>
      <c r="N96" s="11"/>
      <c r="O96" s="416">
        <v>0</v>
      </c>
      <c r="P96" s="416"/>
      <c r="Q96" s="416"/>
      <c r="R96" s="416"/>
      <c r="S96" s="416">
        <v>0</v>
      </c>
      <c r="T96" s="416"/>
      <c r="U96" s="416"/>
      <c r="V96" s="416"/>
      <c r="W96" s="414">
        <v>0</v>
      </c>
      <c r="X96" s="414"/>
      <c r="Y96" s="414"/>
      <c r="Z96" s="414"/>
      <c r="AA96" s="493">
        <f t="shared" ref="AA96:AA105" si="0">S96*W96</f>
        <v>0</v>
      </c>
      <c r="AB96" s="493"/>
      <c r="AC96" s="493"/>
      <c r="AD96" s="493"/>
      <c r="AE96" s="493"/>
      <c r="AF96" s="5" t="s">
        <v>259</v>
      </c>
    </row>
    <row r="97" spans="1:33" x14ac:dyDescent="0.35">
      <c r="A97" s="519"/>
      <c r="B97" s="519"/>
      <c r="C97" s="519"/>
      <c r="D97" s="519"/>
      <c r="E97" s="519"/>
      <c r="F97" s="519"/>
      <c r="G97" s="519"/>
      <c r="H97" s="519"/>
      <c r="I97" s="519"/>
      <c r="J97" s="509" t="s">
        <v>229</v>
      </c>
      <c r="K97" s="509"/>
      <c r="L97" s="509"/>
      <c r="M97" s="509"/>
      <c r="N97" s="11"/>
      <c r="O97" s="416">
        <v>0</v>
      </c>
      <c r="P97" s="416"/>
      <c r="Q97" s="416"/>
      <c r="R97" s="416"/>
      <c r="S97" s="416">
        <v>0</v>
      </c>
      <c r="T97" s="416"/>
      <c r="U97" s="416"/>
      <c r="V97" s="416"/>
      <c r="W97" s="414">
        <v>0</v>
      </c>
      <c r="X97" s="414"/>
      <c r="Y97" s="414"/>
      <c r="Z97" s="414"/>
      <c r="AA97" s="493">
        <f t="shared" si="0"/>
        <v>0</v>
      </c>
      <c r="AB97" s="493"/>
      <c r="AC97" s="493"/>
      <c r="AD97" s="493"/>
      <c r="AE97" s="493"/>
      <c r="AF97" s="5" t="s">
        <v>260</v>
      </c>
    </row>
    <row r="98" spans="1:33" x14ac:dyDescent="0.35">
      <c r="A98" s="519"/>
      <c r="B98" s="519"/>
      <c r="C98" s="519"/>
      <c r="D98" s="519"/>
      <c r="E98" s="519"/>
      <c r="F98" s="519"/>
      <c r="G98" s="519"/>
      <c r="H98" s="519"/>
      <c r="I98" s="519"/>
      <c r="J98" s="509" t="s">
        <v>229</v>
      </c>
      <c r="K98" s="509"/>
      <c r="L98" s="509"/>
      <c r="M98" s="509"/>
      <c r="N98" s="11"/>
      <c r="O98" s="416">
        <v>0</v>
      </c>
      <c r="P98" s="416"/>
      <c r="Q98" s="416"/>
      <c r="R98" s="416"/>
      <c r="S98" s="416">
        <v>0</v>
      </c>
      <c r="T98" s="416"/>
      <c r="U98" s="416"/>
      <c r="V98" s="416"/>
      <c r="W98" s="414">
        <v>0</v>
      </c>
      <c r="X98" s="414"/>
      <c r="Y98" s="414"/>
      <c r="Z98" s="414"/>
      <c r="AA98" s="493">
        <f t="shared" si="0"/>
        <v>0</v>
      </c>
      <c r="AB98" s="493"/>
      <c r="AC98" s="493"/>
      <c r="AD98" s="493"/>
      <c r="AE98" s="493"/>
      <c r="AF98" s="5" t="s">
        <v>261</v>
      </c>
    </row>
    <row r="99" spans="1:33" x14ac:dyDescent="0.35">
      <c r="A99" s="519"/>
      <c r="B99" s="519"/>
      <c r="C99" s="519"/>
      <c r="D99" s="519"/>
      <c r="E99" s="519"/>
      <c r="F99" s="519"/>
      <c r="G99" s="519"/>
      <c r="H99" s="519"/>
      <c r="I99" s="519"/>
      <c r="J99" s="509" t="s">
        <v>229</v>
      </c>
      <c r="K99" s="509"/>
      <c r="L99" s="509"/>
      <c r="M99" s="509"/>
      <c r="N99" s="11"/>
      <c r="O99" s="416">
        <v>0</v>
      </c>
      <c r="P99" s="416"/>
      <c r="Q99" s="416"/>
      <c r="R99" s="416"/>
      <c r="S99" s="416">
        <v>0</v>
      </c>
      <c r="T99" s="416"/>
      <c r="U99" s="416"/>
      <c r="V99" s="416"/>
      <c r="W99" s="414">
        <v>0</v>
      </c>
      <c r="X99" s="414"/>
      <c r="Y99" s="414"/>
      <c r="Z99" s="414"/>
      <c r="AA99" s="493">
        <f t="shared" si="0"/>
        <v>0</v>
      </c>
      <c r="AB99" s="493"/>
      <c r="AC99" s="493"/>
      <c r="AD99" s="493"/>
      <c r="AE99" s="493"/>
      <c r="AF99" s="5" t="s">
        <v>262</v>
      </c>
    </row>
    <row r="100" spans="1:33" x14ac:dyDescent="0.35">
      <c r="A100" s="519"/>
      <c r="B100" s="519"/>
      <c r="C100" s="519"/>
      <c r="D100" s="519"/>
      <c r="E100" s="519"/>
      <c r="F100" s="519"/>
      <c r="G100" s="519"/>
      <c r="H100" s="519"/>
      <c r="I100" s="519"/>
      <c r="J100" s="509" t="s">
        <v>229</v>
      </c>
      <c r="K100" s="509"/>
      <c r="L100" s="509"/>
      <c r="M100" s="509"/>
      <c r="N100" s="11"/>
      <c r="O100" s="416">
        <v>0</v>
      </c>
      <c r="P100" s="416"/>
      <c r="Q100" s="416"/>
      <c r="R100" s="416"/>
      <c r="S100" s="416">
        <v>0</v>
      </c>
      <c r="T100" s="416"/>
      <c r="U100" s="416"/>
      <c r="V100" s="416"/>
      <c r="W100" s="414">
        <v>0</v>
      </c>
      <c r="X100" s="414"/>
      <c r="Y100" s="414"/>
      <c r="Z100" s="414"/>
      <c r="AA100" s="493">
        <f t="shared" si="0"/>
        <v>0</v>
      </c>
      <c r="AB100" s="493"/>
      <c r="AC100" s="493"/>
      <c r="AD100" s="493"/>
      <c r="AE100" s="493"/>
      <c r="AF100" s="5" t="s">
        <v>262</v>
      </c>
    </row>
    <row r="101" spans="1:33" x14ac:dyDescent="0.35">
      <c r="A101" s="519"/>
      <c r="B101" s="519"/>
      <c r="C101" s="519"/>
      <c r="D101" s="519"/>
      <c r="E101" s="519"/>
      <c r="F101" s="519"/>
      <c r="G101" s="519"/>
      <c r="H101" s="519"/>
      <c r="I101" s="519"/>
      <c r="J101" s="509" t="s">
        <v>229</v>
      </c>
      <c r="K101" s="509"/>
      <c r="L101" s="509"/>
      <c r="M101" s="509"/>
      <c r="N101" s="11"/>
      <c r="O101" s="416">
        <v>0</v>
      </c>
      <c r="P101" s="416"/>
      <c r="Q101" s="416"/>
      <c r="R101" s="416"/>
      <c r="S101" s="416">
        <v>0</v>
      </c>
      <c r="T101" s="416"/>
      <c r="U101" s="416"/>
      <c r="V101" s="416"/>
      <c r="W101" s="414">
        <v>0</v>
      </c>
      <c r="X101" s="414"/>
      <c r="Y101" s="414"/>
      <c r="Z101" s="414"/>
      <c r="AA101" s="493">
        <f t="shared" si="0"/>
        <v>0</v>
      </c>
      <c r="AB101" s="493"/>
      <c r="AC101" s="493"/>
      <c r="AD101" s="493"/>
      <c r="AE101" s="493"/>
      <c r="AF101" s="5" t="s">
        <v>263</v>
      </c>
    </row>
    <row r="102" spans="1:33" x14ac:dyDescent="0.35">
      <c r="A102" s="519"/>
      <c r="B102" s="519"/>
      <c r="C102" s="519"/>
      <c r="D102" s="519"/>
      <c r="E102" s="519"/>
      <c r="F102" s="519"/>
      <c r="G102" s="519"/>
      <c r="H102" s="519"/>
      <c r="I102" s="519"/>
      <c r="J102" s="509" t="s">
        <v>229</v>
      </c>
      <c r="K102" s="509"/>
      <c r="L102" s="509"/>
      <c r="M102" s="509"/>
      <c r="N102" s="11"/>
      <c r="O102" s="416">
        <v>0</v>
      </c>
      <c r="P102" s="416"/>
      <c r="Q102" s="416"/>
      <c r="R102" s="416"/>
      <c r="S102" s="416">
        <v>0</v>
      </c>
      <c r="T102" s="416"/>
      <c r="U102" s="416"/>
      <c r="V102" s="416"/>
      <c r="W102" s="414">
        <v>0</v>
      </c>
      <c r="X102" s="414"/>
      <c r="Y102" s="414"/>
      <c r="Z102" s="414"/>
      <c r="AA102" s="493">
        <f t="shared" si="0"/>
        <v>0</v>
      </c>
      <c r="AB102" s="493"/>
      <c r="AC102" s="493"/>
      <c r="AD102" s="493"/>
      <c r="AE102" s="493"/>
      <c r="AF102" s="5" t="s">
        <v>264</v>
      </c>
    </row>
    <row r="103" spans="1:33" x14ac:dyDescent="0.35">
      <c r="A103" s="519"/>
      <c r="B103" s="519"/>
      <c r="C103" s="519"/>
      <c r="D103" s="519"/>
      <c r="E103" s="519"/>
      <c r="F103" s="519"/>
      <c r="G103" s="519"/>
      <c r="H103" s="519"/>
      <c r="I103" s="519"/>
      <c r="J103" s="509" t="s">
        <v>229</v>
      </c>
      <c r="K103" s="509"/>
      <c r="L103" s="509"/>
      <c r="M103" s="509"/>
      <c r="N103" s="11"/>
      <c r="O103" s="416">
        <v>0</v>
      </c>
      <c r="P103" s="416"/>
      <c r="Q103" s="416"/>
      <c r="R103" s="416"/>
      <c r="S103" s="416">
        <v>0</v>
      </c>
      <c r="T103" s="416"/>
      <c r="U103" s="416"/>
      <c r="V103" s="416"/>
      <c r="W103" s="414">
        <v>0</v>
      </c>
      <c r="X103" s="414"/>
      <c r="Y103" s="414"/>
      <c r="Z103" s="414"/>
      <c r="AA103" s="493">
        <f t="shared" si="0"/>
        <v>0</v>
      </c>
      <c r="AB103" s="493"/>
      <c r="AC103" s="493"/>
      <c r="AD103" s="493"/>
      <c r="AE103" s="493"/>
      <c r="AF103" s="5" t="s">
        <v>265</v>
      </c>
    </row>
    <row r="104" spans="1:33" x14ac:dyDescent="0.35">
      <c r="A104" s="519"/>
      <c r="B104" s="519"/>
      <c r="C104" s="519"/>
      <c r="D104" s="519"/>
      <c r="E104" s="519"/>
      <c r="F104" s="519"/>
      <c r="G104" s="519"/>
      <c r="H104" s="519"/>
      <c r="I104" s="519"/>
      <c r="J104" s="509" t="s">
        <v>229</v>
      </c>
      <c r="K104" s="509"/>
      <c r="L104" s="509"/>
      <c r="M104" s="509"/>
      <c r="N104" s="11"/>
      <c r="O104" s="416">
        <v>0</v>
      </c>
      <c r="P104" s="416"/>
      <c r="Q104" s="416"/>
      <c r="R104" s="416"/>
      <c r="S104" s="416">
        <v>0</v>
      </c>
      <c r="T104" s="416"/>
      <c r="U104" s="416"/>
      <c r="V104" s="416"/>
      <c r="W104" s="414">
        <v>0</v>
      </c>
      <c r="X104" s="414"/>
      <c r="Y104" s="414"/>
      <c r="Z104" s="414"/>
      <c r="AA104" s="493">
        <f t="shared" si="0"/>
        <v>0</v>
      </c>
      <c r="AB104" s="493"/>
      <c r="AC104" s="493"/>
      <c r="AD104" s="493"/>
      <c r="AE104" s="493"/>
      <c r="AF104" s="5" t="s">
        <v>266</v>
      </c>
    </row>
    <row r="105" spans="1:33" x14ac:dyDescent="0.35">
      <c r="A105" s="519"/>
      <c r="B105" s="519"/>
      <c r="C105" s="519"/>
      <c r="D105" s="519"/>
      <c r="E105" s="519"/>
      <c r="F105" s="519"/>
      <c r="G105" s="519"/>
      <c r="H105" s="519"/>
      <c r="I105" s="519"/>
      <c r="J105" s="509" t="s">
        <v>229</v>
      </c>
      <c r="K105" s="509"/>
      <c r="L105" s="509"/>
      <c r="M105" s="509"/>
      <c r="N105" s="11"/>
      <c r="O105" s="416">
        <v>0</v>
      </c>
      <c r="P105" s="416"/>
      <c r="Q105" s="416"/>
      <c r="R105" s="416"/>
      <c r="S105" s="416">
        <v>0</v>
      </c>
      <c r="T105" s="416"/>
      <c r="U105" s="416"/>
      <c r="V105" s="416"/>
      <c r="W105" s="414">
        <v>0</v>
      </c>
      <c r="X105" s="414"/>
      <c r="Y105" s="414"/>
      <c r="Z105" s="414"/>
      <c r="AA105" s="493">
        <f t="shared" si="0"/>
        <v>0</v>
      </c>
      <c r="AB105" s="493"/>
      <c r="AC105" s="493"/>
      <c r="AD105" s="493"/>
      <c r="AE105" s="493"/>
      <c r="AF105" s="5" t="s">
        <v>267</v>
      </c>
    </row>
    <row r="106" spans="1:33" x14ac:dyDescent="0.35">
      <c r="A106" s="492" t="s">
        <v>268</v>
      </c>
      <c r="B106" s="492"/>
      <c r="C106" s="492"/>
      <c r="D106" s="492"/>
      <c r="E106" s="492"/>
      <c r="F106" s="492"/>
      <c r="G106" s="492"/>
      <c r="H106" s="492"/>
      <c r="I106" s="492"/>
      <c r="J106" s="492"/>
      <c r="K106" s="492"/>
      <c r="L106" s="492"/>
      <c r="M106" s="492"/>
      <c r="N106" s="492"/>
      <c r="O106" s="492"/>
      <c r="P106" s="492"/>
      <c r="Q106" s="492"/>
      <c r="R106" s="492"/>
      <c r="S106" s="492"/>
      <c r="T106" s="492"/>
      <c r="U106" s="492"/>
      <c r="V106" s="492"/>
      <c r="W106" s="528">
        <f>SUM(W95:Z105)</f>
        <v>0</v>
      </c>
      <c r="X106" s="529"/>
      <c r="Y106" s="529"/>
      <c r="Z106" s="529"/>
      <c r="AA106" s="530">
        <f>SUM(AA95:AE105)</f>
        <v>0</v>
      </c>
      <c r="AB106" s="531"/>
      <c r="AC106" s="531"/>
      <c r="AD106" s="531"/>
      <c r="AE106" s="531"/>
      <c r="AF106" s="5" t="s">
        <v>269</v>
      </c>
      <c r="AG106" s="21"/>
    </row>
    <row r="107" spans="1:33" x14ac:dyDescent="0.35">
      <c r="A107" s="520" t="s">
        <v>182</v>
      </c>
      <c r="B107" s="521"/>
      <c r="C107" s="521"/>
      <c r="D107" s="521"/>
      <c r="E107" s="521"/>
      <c r="F107" s="521"/>
      <c r="G107" s="521"/>
      <c r="H107" s="521"/>
      <c r="I107" s="521"/>
      <c r="J107" s="521"/>
      <c r="K107" s="521"/>
      <c r="L107" s="521"/>
      <c r="M107" s="521"/>
      <c r="N107" s="521"/>
      <c r="O107" s="521"/>
      <c r="P107" s="521"/>
      <c r="Q107" s="521"/>
      <c r="R107" s="521"/>
      <c r="S107" s="521"/>
      <c r="T107" s="521"/>
      <c r="U107" s="521"/>
      <c r="V107" s="521"/>
      <c r="W107" s="521"/>
      <c r="X107" s="521"/>
      <c r="Y107" s="521"/>
      <c r="Z107" s="521"/>
      <c r="AA107" s="521"/>
      <c r="AB107" s="521"/>
      <c r="AC107" s="521"/>
      <c r="AD107" s="521"/>
      <c r="AE107" s="522"/>
      <c r="AF107" s="5" t="s">
        <v>477</v>
      </c>
    </row>
    <row r="108" spans="1:33" x14ac:dyDescent="0.35">
      <c r="A108" s="523" t="s">
        <v>254</v>
      </c>
      <c r="B108" s="524"/>
      <c r="C108" s="524"/>
      <c r="D108" s="524"/>
      <c r="E108" s="524"/>
      <c r="F108" s="524"/>
      <c r="G108" s="524"/>
      <c r="H108" s="524"/>
      <c r="I108" s="525"/>
      <c r="J108" s="523" t="s">
        <v>255</v>
      </c>
      <c r="K108" s="524"/>
      <c r="L108" s="524"/>
      <c r="M108" s="524"/>
      <c r="N108" s="525"/>
      <c r="O108" s="526" t="s">
        <v>16</v>
      </c>
      <c r="P108" s="526"/>
      <c r="Q108" s="526"/>
      <c r="R108" s="526"/>
      <c r="S108" s="526" t="s">
        <v>17</v>
      </c>
      <c r="T108" s="526"/>
      <c r="U108" s="526"/>
      <c r="V108" s="526"/>
      <c r="W108" s="526" t="s">
        <v>256</v>
      </c>
      <c r="X108" s="526"/>
      <c r="Y108" s="526"/>
      <c r="Z108" s="526"/>
      <c r="AA108" s="527" t="s">
        <v>249</v>
      </c>
      <c r="AB108" s="527"/>
      <c r="AC108" s="527"/>
      <c r="AD108" s="527"/>
      <c r="AE108" s="527"/>
    </row>
    <row r="109" spans="1:33" x14ac:dyDescent="0.35">
      <c r="A109" s="519"/>
      <c r="B109" s="519"/>
      <c r="C109" s="519"/>
      <c r="D109" s="519"/>
      <c r="E109" s="519"/>
      <c r="F109" s="519"/>
      <c r="G109" s="519"/>
      <c r="H109" s="519"/>
      <c r="I109" s="519"/>
      <c r="J109" s="509" t="s">
        <v>229</v>
      </c>
      <c r="K109" s="509"/>
      <c r="L109" s="509"/>
      <c r="M109" s="509"/>
      <c r="N109" s="11"/>
      <c r="O109" s="416">
        <v>0</v>
      </c>
      <c r="P109" s="416"/>
      <c r="Q109" s="416"/>
      <c r="R109" s="416"/>
      <c r="S109" s="416">
        <v>0</v>
      </c>
      <c r="T109" s="416"/>
      <c r="U109" s="416"/>
      <c r="V109" s="416"/>
      <c r="W109" s="414">
        <v>0</v>
      </c>
      <c r="X109" s="414"/>
      <c r="Y109" s="414"/>
      <c r="Z109" s="414"/>
      <c r="AA109" s="493">
        <f>S109*W109</f>
        <v>0</v>
      </c>
      <c r="AB109" s="493"/>
      <c r="AC109" s="493"/>
      <c r="AD109" s="493"/>
      <c r="AE109" s="493"/>
    </row>
    <row r="110" spans="1:33" x14ac:dyDescent="0.35">
      <c r="A110" s="519"/>
      <c r="B110" s="519"/>
      <c r="C110" s="519"/>
      <c r="D110" s="519"/>
      <c r="E110" s="519"/>
      <c r="F110" s="519"/>
      <c r="G110" s="519"/>
      <c r="H110" s="519"/>
      <c r="I110" s="519"/>
      <c r="J110" s="509" t="s">
        <v>229</v>
      </c>
      <c r="K110" s="509"/>
      <c r="L110" s="509"/>
      <c r="M110" s="509"/>
      <c r="N110" s="11"/>
      <c r="O110" s="416">
        <v>0</v>
      </c>
      <c r="P110" s="416"/>
      <c r="Q110" s="416"/>
      <c r="R110" s="416"/>
      <c r="S110" s="416">
        <v>0</v>
      </c>
      <c r="T110" s="416"/>
      <c r="U110" s="416"/>
      <c r="V110" s="416"/>
      <c r="W110" s="414">
        <v>0</v>
      </c>
      <c r="X110" s="414"/>
      <c r="Y110" s="414"/>
      <c r="Z110" s="414"/>
      <c r="AA110" s="493">
        <f t="shared" ref="AA110:AA119" si="1">S110*W110</f>
        <v>0</v>
      </c>
      <c r="AB110" s="493"/>
      <c r="AC110" s="493"/>
      <c r="AD110" s="493"/>
      <c r="AE110" s="493"/>
    </row>
    <row r="111" spans="1:33" x14ac:dyDescent="0.35">
      <c r="A111" s="519"/>
      <c r="B111" s="519"/>
      <c r="C111" s="519"/>
      <c r="D111" s="519"/>
      <c r="E111" s="519"/>
      <c r="F111" s="519"/>
      <c r="G111" s="519"/>
      <c r="H111" s="519"/>
      <c r="I111" s="519"/>
      <c r="J111" s="509" t="s">
        <v>229</v>
      </c>
      <c r="K111" s="509"/>
      <c r="L111" s="509"/>
      <c r="M111" s="509"/>
      <c r="N111" s="11"/>
      <c r="O111" s="416">
        <v>0</v>
      </c>
      <c r="P111" s="416"/>
      <c r="Q111" s="416"/>
      <c r="R111" s="416"/>
      <c r="S111" s="416">
        <v>0</v>
      </c>
      <c r="T111" s="416"/>
      <c r="U111" s="416"/>
      <c r="V111" s="416"/>
      <c r="W111" s="414">
        <v>0</v>
      </c>
      <c r="X111" s="414"/>
      <c r="Y111" s="414"/>
      <c r="Z111" s="414"/>
      <c r="AA111" s="493">
        <f t="shared" si="1"/>
        <v>0</v>
      </c>
      <c r="AB111" s="493"/>
      <c r="AC111" s="493"/>
      <c r="AD111" s="493"/>
      <c r="AE111" s="493"/>
    </row>
    <row r="112" spans="1:33" x14ac:dyDescent="0.35">
      <c r="A112" s="519"/>
      <c r="B112" s="519"/>
      <c r="C112" s="519"/>
      <c r="D112" s="519"/>
      <c r="E112" s="519"/>
      <c r="F112" s="519"/>
      <c r="G112" s="519"/>
      <c r="H112" s="519"/>
      <c r="I112" s="519"/>
      <c r="J112" s="509" t="s">
        <v>229</v>
      </c>
      <c r="K112" s="509"/>
      <c r="L112" s="509"/>
      <c r="M112" s="509"/>
      <c r="N112" s="11"/>
      <c r="O112" s="416">
        <v>0</v>
      </c>
      <c r="P112" s="416"/>
      <c r="Q112" s="416"/>
      <c r="R112" s="416"/>
      <c r="S112" s="416">
        <v>0</v>
      </c>
      <c r="T112" s="416"/>
      <c r="U112" s="416"/>
      <c r="V112" s="416"/>
      <c r="W112" s="414">
        <v>0</v>
      </c>
      <c r="X112" s="414"/>
      <c r="Y112" s="414"/>
      <c r="Z112" s="414"/>
      <c r="AA112" s="493">
        <f t="shared" si="1"/>
        <v>0</v>
      </c>
      <c r="AB112" s="493"/>
      <c r="AC112" s="493"/>
      <c r="AD112" s="493"/>
      <c r="AE112" s="493"/>
    </row>
    <row r="113" spans="1:34" x14ac:dyDescent="0.35">
      <c r="A113" s="519"/>
      <c r="B113" s="519"/>
      <c r="C113" s="519"/>
      <c r="D113" s="519"/>
      <c r="E113" s="519"/>
      <c r="F113" s="519"/>
      <c r="G113" s="519"/>
      <c r="H113" s="519"/>
      <c r="I113" s="519"/>
      <c r="J113" s="509" t="s">
        <v>229</v>
      </c>
      <c r="K113" s="509"/>
      <c r="L113" s="509"/>
      <c r="M113" s="509"/>
      <c r="N113" s="11"/>
      <c r="O113" s="416">
        <v>0</v>
      </c>
      <c r="P113" s="416"/>
      <c r="Q113" s="416"/>
      <c r="R113" s="416"/>
      <c r="S113" s="416">
        <v>0</v>
      </c>
      <c r="T113" s="416"/>
      <c r="U113" s="416"/>
      <c r="V113" s="416"/>
      <c r="W113" s="414">
        <v>0</v>
      </c>
      <c r="X113" s="414"/>
      <c r="Y113" s="414"/>
      <c r="Z113" s="414"/>
      <c r="AA113" s="493">
        <f t="shared" si="1"/>
        <v>0</v>
      </c>
      <c r="AB113" s="493"/>
      <c r="AC113" s="493"/>
      <c r="AD113" s="493"/>
      <c r="AE113" s="493"/>
    </row>
    <row r="114" spans="1:34" x14ac:dyDescent="0.35">
      <c r="A114" s="519"/>
      <c r="B114" s="519"/>
      <c r="C114" s="519"/>
      <c r="D114" s="519"/>
      <c r="E114" s="519"/>
      <c r="F114" s="519"/>
      <c r="G114" s="519"/>
      <c r="H114" s="519"/>
      <c r="I114" s="519"/>
      <c r="J114" s="509" t="s">
        <v>229</v>
      </c>
      <c r="K114" s="509"/>
      <c r="L114" s="509"/>
      <c r="M114" s="509"/>
      <c r="N114" s="11"/>
      <c r="O114" s="416">
        <v>0</v>
      </c>
      <c r="P114" s="416"/>
      <c r="Q114" s="416"/>
      <c r="R114" s="416"/>
      <c r="S114" s="416">
        <v>0</v>
      </c>
      <c r="T114" s="416"/>
      <c r="U114" s="416"/>
      <c r="V114" s="416"/>
      <c r="W114" s="414">
        <v>0</v>
      </c>
      <c r="X114" s="414"/>
      <c r="Y114" s="414"/>
      <c r="Z114" s="414"/>
      <c r="AA114" s="493">
        <f>S114*W114</f>
        <v>0</v>
      </c>
      <c r="AB114" s="493"/>
      <c r="AC114" s="493"/>
      <c r="AD114" s="493"/>
      <c r="AE114" s="493"/>
    </row>
    <row r="115" spans="1:34" x14ac:dyDescent="0.35">
      <c r="A115" s="519"/>
      <c r="B115" s="519"/>
      <c r="C115" s="519"/>
      <c r="D115" s="519"/>
      <c r="E115" s="519"/>
      <c r="F115" s="519"/>
      <c r="G115" s="519"/>
      <c r="H115" s="519"/>
      <c r="I115" s="519"/>
      <c r="J115" s="509" t="s">
        <v>229</v>
      </c>
      <c r="K115" s="509"/>
      <c r="L115" s="509"/>
      <c r="M115" s="509"/>
      <c r="N115" s="11"/>
      <c r="O115" s="416">
        <v>0</v>
      </c>
      <c r="P115" s="416"/>
      <c r="Q115" s="416"/>
      <c r="R115" s="416"/>
      <c r="S115" s="416">
        <v>0</v>
      </c>
      <c r="T115" s="416"/>
      <c r="U115" s="416"/>
      <c r="V115" s="416"/>
      <c r="W115" s="414">
        <v>0</v>
      </c>
      <c r="X115" s="414"/>
      <c r="Y115" s="414"/>
      <c r="Z115" s="414"/>
      <c r="AA115" s="493">
        <f t="shared" si="1"/>
        <v>0</v>
      </c>
      <c r="AB115" s="493"/>
      <c r="AC115" s="493"/>
      <c r="AD115" s="493"/>
      <c r="AE115" s="493"/>
    </row>
    <row r="116" spans="1:34" x14ac:dyDescent="0.35">
      <c r="A116" s="519"/>
      <c r="B116" s="519"/>
      <c r="C116" s="519"/>
      <c r="D116" s="519"/>
      <c r="E116" s="519"/>
      <c r="F116" s="519"/>
      <c r="G116" s="519"/>
      <c r="H116" s="519"/>
      <c r="I116" s="519"/>
      <c r="J116" s="509" t="s">
        <v>229</v>
      </c>
      <c r="K116" s="509"/>
      <c r="L116" s="509"/>
      <c r="M116" s="509"/>
      <c r="N116" s="11"/>
      <c r="O116" s="416">
        <v>0</v>
      </c>
      <c r="P116" s="416"/>
      <c r="Q116" s="416"/>
      <c r="R116" s="416"/>
      <c r="S116" s="416">
        <v>0</v>
      </c>
      <c r="T116" s="416"/>
      <c r="U116" s="416"/>
      <c r="V116" s="416"/>
      <c r="W116" s="414">
        <v>0</v>
      </c>
      <c r="X116" s="414"/>
      <c r="Y116" s="414"/>
      <c r="Z116" s="414"/>
      <c r="AA116" s="493">
        <f t="shared" si="1"/>
        <v>0</v>
      </c>
      <c r="AB116" s="493"/>
      <c r="AC116" s="493"/>
      <c r="AD116" s="493"/>
      <c r="AE116" s="493"/>
    </row>
    <row r="117" spans="1:34" x14ac:dyDescent="0.35">
      <c r="A117" s="519"/>
      <c r="B117" s="519"/>
      <c r="C117" s="519"/>
      <c r="D117" s="519"/>
      <c r="E117" s="519"/>
      <c r="F117" s="519"/>
      <c r="G117" s="519"/>
      <c r="H117" s="519"/>
      <c r="I117" s="519"/>
      <c r="J117" s="509" t="s">
        <v>229</v>
      </c>
      <c r="K117" s="509"/>
      <c r="L117" s="509"/>
      <c r="M117" s="509"/>
      <c r="N117" s="11"/>
      <c r="O117" s="416">
        <v>0</v>
      </c>
      <c r="P117" s="416"/>
      <c r="Q117" s="416"/>
      <c r="R117" s="416"/>
      <c r="S117" s="416">
        <v>0</v>
      </c>
      <c r="T117" s="416"/>
      <c r="U117" s="416"/>
      <c r="V117" s="416"/>
      <c r="W117" s="414">
        <v>0</v>
      </c>
      <c r="X117" s="414"/>
      <c r="Y117" s="414"/>
      <c r="Z117" s="414"/>
      <c r="AA117" s="493">
        <f t="shared" si="1"/>
        <v>0</v>
      </c>
      <c r="AB117" s="493"/>
      <c r="AC117" s="493"/>
      <c r="AD117" s="493"/>
      <c r="AE117" s="493"/>
      <c r="AF117" s="5" t="s">
        <v>708</v>
      </c>
    </row>
    <row r="118" spans="1:34" x14ac:dyDescent="0.35">
      <c r="A118" s="519"/>
      <c r="B118" s="519"/>
      <c r="C118" s="519"/>
      <c r="D118" s="519"/>
      <c r="E118" s="519"/>
      <c r="F118" s="519"/>
      <c r="G118" s="519"/>
      <c r="H118" s="519"/>
      <c r="I118" s="519"/>
      <c r="J118" s="509" t="s">
        <v>229</v>
      </c>
      <c r="K118" s="509"/>
      <c r="L118" s="509"/>
      <c r="M118" s="509"/>
      <c r="N118" s="11"/>
      <c r="O118" s="416">
        <v>0</v>
      </c>
      <c r="P118" s="416"/>
      <c r="Q118" s="416"/>
      <c r="R118" s="416"/>
      <c r="S118" s="416">
        <v>0</v>
      </c>
      <c r="T118" s="416"/>
      <c r="U118" s="416"/>
      <c r="V118" s="416"/>
      <c r="W118" s="414">
        <v>0</v>
      </c>
      <c r="X118" s="414"/>
      <c r="Y118" s="414"/>
      <c r="Z118" s="414"/>
      <c r="AA118" s="493">
        <f t="shared" si="1"/>
        <v>0</v>
      </c>
      <c r="AB118" s="493"/>
      <c r="AC118" s="493"/>
      <c r="AD118" s="493"/>
      <c r="AE118" s="493"/>
      <c r="AF118" s="5" t="s">
        <v>709</v>
      </c>
    </row>
    <row r="119" spans="1:34" x14ac:dyDescent="0.35">
      <c r="A119" s="519"/>
      <c r="B119" s="519"/>
      <c r="C119" s="519"/>
      <c r="D119" s="519"/>
      <c r="E119" s="519"/>
      <c r="F119" s="519"/>
      <c r="G119" s="519"/>
      <c r="H119" s="519"/>
      <c r="I119" s="519"/>
      <c r="J119" s="509" t="s">
        <v>229</v>
      </c>
      <c r="K119" s="509"/>
      <c r="L119" s="509"/>
      <c r="M119" s="509"/>
      <c r="N119" s="11"/>
      <c r="O119" s="416">
        <v>0</v>
      </c>
      <c r="P119" s="416"/>
      <c r="Q119" s="416"/>
      <c r="R119" s="416"/>
      <c r="S119" s="416">
        <v>0</v>
      </c>
      <c r="T119" s="416"/>
      <c r="U119" s="416"/>
      <c r="V119" s="416"/>
      <c r="W119" s="414">
        <v>0</v>
      </c>
      <c r="X119" s="414"/>
      <c r="Y119" s="414"/>
      <c r="Z119" s="414"/>
      <c r="AA119" s="493">
        <f t="shared" si="1"/>
        <v>0</v>
      </c>
      <c r="AB119" s="493"/>
      <c r="AC119" s="493"/>
      <c r="AD119" s="493"/>
      <c r="AE119" s="493"/>
      <c r="AF119" s="5" t="s">
        <v>706</v>
      </c>
    </row>
    <row r="120" spans="1:34" x14ac:dyDescent="0.35">
      <c r="A120" s="492" t="s">
        <v>270</v>
      </c>
      <c r="B120" s="492"/>
      <c r="C120" s="492"/>
      <c r="D120" s="492"/>
      <c r="E120" s="492"/>
      <c r="F120" s="492"/>
      <c r="G120" s="492"/>
      <c r="H120" s="492"/>
      <c r="I120" s="492"/>
      <c r="J120" s="492"/>
      <c r="K120" s="492"/>
      <c r="L120" s="492"/>
      <c r="M120" s="492"/>
      <c r="N120" s="492"/>
      <c r="O120" s="492"/>
      <c r="P120" s="492"/>
      <c r="Q120" s="492"/>
      <c r="R120" s="492"/>
      <c r="S120" s="492"/>
      <c r="T120" s="492"/>
      <c r="U120" s="492"/>
      <c r="V120" s="492"/>
      <c r="W120" s="528">
        <f>SUM(W109:Z119)</f>
        <v>0</v>
      </c>
      <c r="X120" s="529"/>
      <c r="Y120" s="529"/>
      <c r="Z120" s="529"/>
      <c r="AA120" s="493">
        <f>SUM(AA109:AE119)</f>
        <v>0</v>
      </c>
      <c r="AB120" s="529"/>
      <c r="AC120" s="529"/>
      <c r="AD120" s="529"/>
      <c r="AE120" s="529"/>
      <c r="AF120" s="5" t="s">
        <v>707</v>
      </c>
    </row>
    <row r="121" spans="1:34" x14ac:dyDescent="0.35">
      <c r="A121" s="492" t="s">
        <v>478</v>
      </c>
      <c r="B121" s="492"/>
      <c r="C121" s="492"/>
      <c r="D121" s="492"/>
      <c r="E121" s="492"/>
      <c r="F121" s="492"/>
      <c r="G121" s="492"/>
      <c r="H121" s="492"/>
      <c r="I121" s="492"/>
      <c r="J121" s="492"/>
      <c r="K121" s="492"/>
      <c r="L121" s="492"/>
      <c r="M121" s="492"/>
      <c r="N121" s="492"/>
      <c r="O121" s="492"/>
      <c r="P121" s="492"/>
      <c r="Q121" s="492"/>
      <c r="R121" s="492"/>
      <c r="S121" s="492"/>
      <c r="T121" s="492"/>
      <c r="U121" s="492"/>
      <c r="V121" s="492"/>
      <c r="W121" s="528">
        <f>SUM(W120,W106)</f>
        <v>0</v>
      </c>
      <c r="X121" s="529"/>
      <c r="Y121" s="529"/>
      <c r="Z121" s="529"/>
      <c r="AA121" s="493">
        <f>SUM(AA120,AA106)</f>
        <v>0</v>
      </c>
      <c r="AB121" s="529"/>
      <c r="AC121" s="529"/>
      <c r="AD121" s="529"/>
      <c r="AE121" s="529"/>
      <c r="AG121" s="21">
        <f>SUM(W121)</f>
        <v>0</v>
      </c>
    </row>
    <row r="122" spans="1:34" ht="17" customHeight="1" x14ac:dyDescent="0.35">
      <c r="A122" s="19"/>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c r="AA122" s="19"/>
      <c r="AB122" s="19"/>
      <c r="AC122" s="19"/>
      <c r="AD122" s="19"/>
      <c r="AE122" s="19"/>
      <c r="AF122" s="21">
        <f>W28</f>
        <v>0</v>
      </c>
      <c r="AG122" s="21">
        <f>SUM(AF52,AF59,AF68,AF74,AF83,AG121)</f>
        <v>0</v>
      </c>
    </row>
    <row r="123" spans="1:34" x14ac:dyDescent="0.35">
      <c r="A123" s="532" t="s">
        <v>176</v>
      </c>
      <c r="B123" s="532"/>
      <c r="C123" s="532"/>
      <c r="D123" s="532"/>
      <c r="E123" s="532"/>
      <c r="F123" s="532"/>
      <c r="G123" s="532"/>
      <c r="H123" s="532"/>
      <c r="I123" s="532"/>
      <c r="J123" s="532"/>
      <c r="K123" s="532"/>
      <c r="L123" s="532"/>
      <c r="M123" s="532"/>
      <c r="N123" s="19"/>
      <c r="O123" s="366" t="s">
        <v>144</v>
      </c>
      <c r="P123" s="366"/>
      <c r="Q123" s="366"/>
      <c r="R123" s="366"/>
      <c r="S123" s="366"/>
      <c r="T123" s="366"/>
      <c r="U123" s="366"/>
      <c r="V123" s="366"/>
      <c r="W123" s="366"/>
      <c r="X123" s="366"/>
      <c r="Y123" s="366"/>
      <c r="Z123" s="366"/>
      <c r="AA123" s="366"/>
      <c r="AB123" s="366"/>
      <c r="AC123" s="366"/>
      <c r="AD123" s="366"/>
      <c r="AE123" s="366"/>
      <c r="AF123" s="5">
        <f>IF(AG33,AH123,AG123)</f>
        <v>0.03</v>
      </c>
      <c r="AG123" s="5">
        <v>0.03</v>
      </c>
      <c r="AH123" s="5">
        <v>0.1</v>
      </c>
    </row>
    <row r="124" spans="1:34" x14ac:dyDescent="0.35">
      <c r="A124" s="533" t="s">
        <v>19</v>
      </c>
      <c r="B124" s="533"/>
      <c r="C124" s="533"/>
      <c r="D124" s="533"/>
      <c r="E124" s="533"/>
      <c r="F124" s="533"/>
      <c r="G124" s="533"/>
      <c r="H124" s="533"/>
      <c r="I124" s="533"/>
      <c r="J124" s="533"/>
      <c r="K124" s="534">
        <f>IF(AG33,AC32,AC34)</f>
        <v>0</v>
      </c>
      <c r="L124" s="534"/>
      <c r="M124" s="534"/>
      <c r="N124" s="19"/>
      <c r="O124" s="415" t="s">
        <v>123</v>
      </c>
      <c r="P124" s="415"/>
      <c r="Q124" s="415"/>
      <c r="R124" s="415"/>
      <c r="S124" s="415"/>
      <c r="T124" s="415"/>
      <c r="U124" s="415"/>
      <c r="V124" s="415"/>
      <c r="W124" s="415"/>
      <c r="X124" s="415"/>
      <c r="Y124" s="415"/>
      <c r="Z124" s="415"/>
      <c r="AA124" s="415"/>
      <c r="AB124" s="528">
        <f>SUM(AG122)</f>
        <v>0</v>
      </c>
      <c r="AC124" s="529"/>
      <c r="AD124" s="529"/>
      <c r="AE124" s="529"/>
      <c r="AF124" s="21">
        <f>AF122*AF123</f>
        <v>0</v>
      </c>
      <c r="AG124" s="5" t="e">
        <f>AB124/AF125</f>
        <v>#DIV/0!</v>
      </c>
      <c r="AH124" s="5" t="s">
        <v>271</v>
      </c>
    </row>
    <row r="125" spans="1:34" x14ac:dyDescent="0.35">
      <c r="A125" s="533" t="s">
        <v>272</v>
      </c>
      <c r="B125" s="533"/>
      <c r="C125" s="533"/>
      <c r="D125" s="533"/>
      <c r="E125" s="533"/>
      <c r="F125" s="533"/>
      <c r="G125" s="533"/>
      <c r="H125" s="533"/>
      <c r="I125" s="533"/>
      <c r="J125" s="533"/>
      <c r="K125" s="534">
        <f>SUM(AC60)</f>
        <v>0</v>
      </c>
      <c r="L125" s="534"/>
      <c r="M125" s="534"/>
      <c r="N125" s="19"/>
      <c r="O125" s="415" t="s">
        <v>5</v>
      </c>
      <c r="P125" s="415"/>
      <c r="Q125" s="415"/>
      <c r="R125" s="415"/>
      <c r="S125" s="415"/>
      <c r="T125" s="415"/>
      <c r="U125" s="415"/>
      <c r="V125" s="415"/>
      <c r="W125" s="415"/>
      <c r="X125" s="415"/>
      <c r="Y125" s="415"/>
      <c r="Z125" s="415"/>
      <c r="AA125" s="415"/>
      <c r="AB125" s="528">
        <f>SUM(W28)</f>
        <v>0</v>
      </c>
      <c r="AC125" s="529"/>
      <c r="AD125" s="529"/>
      <c r="AE125" s="529"/>
      <c r="AF125" s="21">
        <f>AF122-AF124</f>
        <v>0</v>
      </c>
      <c r="AH125" s="5" t="s">
        <v>480</v>
      </c>
    </row>
    <row r="126" spans="1:34" ht="15.75" customHeight="1" x14ac:dyDescent="0.35">
      <c r="A126" s="533" t="s">
        <v>180</v>
      </c>
      <c r="B126" s="533"/>
      <c r="C126" s="533"/>
      <c r="D126" s="533"/>
      <c r="E126" s="533"/>
      <c r="F126" s="533"/>
      <c r="G126" s="533"/>
      <c r="H126" s="533"/>
      <c r="I126" s="533"/>
      <c r="J126" s="533"/>
      <c r="K126" s="534">
        <f>SUM(AC69)</f>
        <v>0</v>
      </c>
      <c r="L126" s="534"/>
      <c r="M126" s="534"/>
      <c r="N126" s="19"/>
      <c r="O126" s="535" t="s">
        <v>190</v>
      </c>
      <c r="P126" s="536"/>
      <c r="Q126" s="536"/>
      <c r="R126" s="536"/>
      <c r="S126" s="536"/>
      <c r="T126" s="536"/>
      <c r="U126" s="536"/>
      <c r="V126" s="536"/>
      <c r="W126" s="536"/>
      <c r="X126" s="536"/>
      <c r="Y126" s="536"/>
      <c r="Z126" s="536"/>
      <c r="AA126" s="537"/>
      <c r="AB126" s="538" t="e" cm="1">
        <f t="array" ref="AB126">_xlfn.IFS(AG124&gt;0.69,"No",AG124&gt;0.59,"Yes",AG124&lt;0.6,"RED FLAG")</f>
        <v>#DIV/0!</v>
      </c>
      <c r="AC126" s="539"/>
      <c r="AD126" s="539"/>
      <c r="AE126" s="540"/>
      <c r="AH126" s="5" t="s">
        <v>479</v>
      </c>
    </row>
    <row r="127" spans="1:34" ht="15.5" customHeight="1" x14ac:dyDescent="0.35">
      <c r="A127" s="533" t="s">
        <v>273</v>
      </c>
      <c r="B127" s="533"/>
      <c r="C127" s="533"/>
      <c r="D127" s="533"/>
      <c r="E127" s="533"/>
      <c r="F127" s="533"/>
      <c r="G127" s="533"/>
      <c r="H127" s="533"/>
      <c r="I127" s="533"/>
      <c r="J127" s="533"/>
      <c r="K127" s="534">
        <f>SUM(Q90)</f>
        <v>0</v>
      </c>
      <c r="L127" s="534"/>
      <c r="M127" s="534"/>
      <c r="N127" s="19"/>
      <c r="O127" s="354" t="s">
        <v>695</v>
      </c>
      <c r="P127" s="355"/>
      <c r="Q127" s="355"/>
      <c r="R127" s="355"/>
      <c r="S127" s="355"/>
      <c r="T127" s="355"/>
      <c r="U127" s="355"/>
      <c r="V127" s="355"/>
      <c r="W127" s="355"/>
      <c r="X127" s="355"/>
      <c r="Y127" s="355"/>
      <c r="Z127" s="355"/>
      <c r="AA127" s="355"/>
      <c r="AB127" s="355"/>
      <c r="AC127" s="355"/>
      <c r="AD127" s="355"/>
      <c r="AE127" s="356"/>
    </row>
    <row r="128" spans="1:34" ht="15.75" customHeight="1" x14ac:dyDescent="0.35">
      <c r="A128" s="533" t="s">
        <v>274</v>
      </c>
      <c r="B128" s="533"/>
      <c r="C128" s="533"/>
      <c r="D128" s="533"/>
      <c r="E128" s="533"/>
      <c r="F128" s="533"/>
      <c r="G128" s="533"/>
      <c r="H128" s="533"/>
      <c r="I128" s="533"/>
      <c r="J128" s="533"/>
      <c r="K128" s="544">
        <f>SUM(AA121)</f>
        <v>0</v>
      </c>
      <c r="L128" s="544"/>
      <c r="M128" s="544"/>
      <c r="N128" s="19"/>
      <c r="O128" s="357"/>
      <c r="P128" s="358"/>
      <c r="Q128" s="358"/>
      <c r="R128" s="358"/>
      <c r="S128" s="358"/>
      <c r="T128" s="358"/>
      <c r="U128" s="358"/>
      <c r="V128" s="358"/>
      <c r="W128" s="358"/>
      <c r="X128" s="358"/>
      <c r="Y128" s="358"/>
      <c r="Z128" s="358"/>
      <c r="AA128" s="358"/>
      <c r="AB128" s="358"/>
      <c r="AC128" s="358"/>
      <c r="AD128" s="358"/>
      <c r="AE128" s="359"/>
      <c r="AF128" s="5" t="b">
        <f>K129&lt;0</f>
        <v>0</v>
      </c>
      <c r="AH128" s="5" t="s">
        <v>275</v>
      </c>
    </row>
    <row r="129" spans="1:36" x14ac:dyDescent="0.35">
      <c r="A129" s="533" t="s">
        <v>20</v>
      </c>
      <c r="B129" s="533"/>
      <c r="C129" s="533"/>
      <c r="D129" s="533"/>
      <c r="E129" s="533"/>
      <c r="F129" s="533"/>
      <c r="G129" s="533"/>
      <c r="H129" s="533"/>
      <c r="I129" s="533"/>
      <c r="J129" s="533"/>
      <c r="K129" s="544">
        <f>K124-K125-K126-K127-K128</f>
        <v>0</v>
      </c>
      <c r="L129" s="544"/>
      <c r="M129" s="544"/>
      <c r="N129" s="19"/>
      <c r="O129" s="357"/>
      <c r="P129" s="358"/>
      <c r="Q129" s="358"/>
      <c r="R129" s="358"/>
      <c r="S129" s="358"/>
      <c r="T129" s="358"/>
      <c r="U129" s="358"/>
      <c r="V129" s="358"/>
      <c r="W129" s="358"/>
      <c r="X129" s="358"/>
      <c r="Y129" s="358"/>
      <c r="Z129" s="358"/>
      <c r="AA129" s="358"/>
      <c r="AB129" s="358"/>
      <c r="AC129" s="358"/>
      <c r="AD129" s="358"/>
      <c r="AE129" s="359"/>
      <c r="AF129" s="20">
        <f>K124*0.15</f>
        <v>0</v>
      </c>
      <c r="AG129" s="5" t="e" cm="1">
        <f t="array" ref="AG129">_xlfn.IFS(K129&lt;AF129,"FALSE",K129&gt;AF129,"TRUE")</f>
        <v>#N/A</v>
      </c>
      <c r="AH129" s="5" t="s">
        <v>276</v>
      </c>
    </row>
    <row r="130" spans="1:36" x14ac:dyDescent="0.35">
      <c r="A130" s="545" t="e" cm="1">
        <f t="array" ref="A130">_xlfn.IFS(AF128,AH128,AG129,AH129,AG130,AH130)</f>
        <v>#N/A</v>
      </c>
      <c r="B130" s="546"/>
      <c r="C130" s="546"/>
      <c r="D130" s="546"/>
      <c r="E130" s="546"/>
      <c r="F130" s="546"/>
      <c r="G130" s="546"/>
      <c r="H130" s="546"/>
      <c r="I130" s="546"/>
      <c r="J130" s="546"/>
      <c r="K130" s="546"/>
      <c r="L130" s="546"/>
      <c r="M130" s="547"/>
      <c r="N130" s="19"/>
      <c r="O130" s="357"/>
      <c r="P130" s="358"/>
      <c r="Q130" s="358"/>
      <c r="R130" s="358"/>
      <c r="S130" s="358"/>
      <c r="T130" s="358"/>
      <c r="U130" s="358"/>
      <c r="V130" s="358"/>
      <c r="W130" s="358"/>
      <c r="X130" s="358"/>
      <c r="Y130" s="358"/>
      <c r="Z130" s="358"/>
      <c r="AA130" s="358"/>
      <c r="AB130" s="358"/>
      <c r="AC130" s="358"/>
      <c r="AD130" s="358"/>
      <c r="AE130" s="359"/>
      <c r="AF130" s="5" t="e" cm="1">
        <f t="array" ref="AF130">_xlfn.IFS(AF128,FALSE,AG129,FALSE)</f>
        <v>#N/A</v>
      </c>
      <c r="AG130" s="5" t="b">
        <f>_xlfn.IFNA(AF130,TRUE)</f>
        <v>1</v>
      </c>
      <c r="AH130" s="5" t="s">
        <v>277</v>
      </c>
    </row>
    <row r="131" spans="1:36" x14ac:dyDescent="0.35">
      <c r="A131" s="548"/>
      <c r="B131" s="549"/>
      <c r="C131" s="549"/>
      <c r="D131" s="549"/>
      <c r="E131" s="549"/>
      <c r="F131" s="549"/>
      <c r="G131" s="549"/>
      <c r="H131" s="549"/>
      <c r="I131" s="549"/>
      <c r="J131" s="549"/>
      <c r="K131" s="549"/>
      <c r="L131" s="549"/>
      <c r="M131" s="550"/>
      <c r="N131" s="19"/>
      <c r="O131" s="357"/>
      <c r="P131" s="358"/>
      <c r="Q131" s="358"/>
      <c r="R131" s="358"/>
      <c r="S131" s="358"/>
      <c r="T131" s="358"/>
      <c r="U131" s="358"/>
      <c r="V131" s="358"/>
      <c r="W131" s="358"/>
      <c r="X131" s="358"/>
      <c r="Y131" s="358"/>
      <c r="Z131" s="358"/>
      <c r="AA131" s="358"/>
      <c r="AB131" s="358"/>
      <c r="AC131" s="358"/>
      <c r="AD131" s="358"/>
      <c r="AE131" s="359"/>
      <c r="AJ131" s="12">
        <f>A131</f>
        <v>0</v>
      </c>
    </row>
    <row r="132" spans="1:36" ht="15.75" customHeight="1" x14ac:dyDescent="0.35">
      <c r="A132" s="19"/>
      <c r="B132" s="19"/>
      <c r="C132" s="19"/>
      <c r="D132" s="19"/>
      <c r="E132" s="19"/>
      <c r="F132" s="19"/>
      <c r="G132" s="19"/>
      <c r="H132" s="19"/>
      <c r="I132" s="19"/>
      <c r="J132" s="19"/>
      <c r="K132" s="19"/>
      <c r="L132" s="19"/>
      <c r="M132" s="19"/>
      <c r="N132" s="19"/>
      <c r="O132" s="360"/>
      <c r="P132" s="361"/>
      <c r="Q132" s="361"/>
      <c r="R132" s="361"/>
      <c r="S132" s="361"/>
      <c r="T132" s="361"/>
      <c r="U132" s="361"/>
      <c r="V132" s="361"/>
      <c r="W132" s="361"/>
      <c r="X132" s="361"/>
      <c r="Y132" s="361"/>
      <c r="Z132" s="361"/>
      <c r="AA132" s="361"/>
      <c r="AB132" s="361"/>
      <c r="AC132" s="361"/>
      <c r="AD132" s="361"/>
      <c r="AE132" s="362"/>
    </row>
    <row r="133" spans="1:36" ht="7.5" customHeight="1" x14ac:dyDescent="0.35">
      <c r="A133" s="19"/>
      <c r="B133" s="19"/>
      <c r="C133" s="19"/>
      <c r="D133" s="19"/>
      <c r="E133" s="19"/>
      <c r="F133" s="19"/>
      <c r="G133" s="19"/>
      <c r="H133" s="19"/>
      <c r="I133" s="19"/>
      <c r="J133" s="19"/>
      <c r="K133" s="19"/>
      <c r="L133" s="19"/>
      <c r="M133" s="19"/>
      <c r="N133" s="19"/>
      <c r="O133" s="339"/>
      <c r="P133" s="339"/>
      <c r="Q133" s="339"/>
      <c r="R133" s="339"/>
      <c r="S133" s="339"/>
      <c r="T133" s="339"/>
      <c r="U133" s="339"/>
      <c r="V133" s="339"/>
      <c r="W133" s="339"/>
      <c r="X133" s="339"/>
      <c r="Y133" s="339"/>
      <c r="Z133" s="339"/>
      <c r="AA133" s="339"/>
      <c r="AB133" s="339"/>
      <c r="AC133" s="339"/>
      <c r="AD133" s="339"/>
      <c r="AE133" s="339"/>
    </row>
    <row r="134" spans="1:36" ht="15" customHeight="1" x14ac:dyDescent="0.35">
      <c r="A134" s="532" t="s">
        <v>177</v>
      </c>
      <c r="B134" s="532"/>
      <c r="C134" s="532"/>
      <c r="D134" s="532"/>
      <c r="E134" s="532"/>
      <c r="F134" s="532"/>
      <c r="G134" s="532"/>
      <c r="H134" s="532"/>
      <c r="I134" s="532"/>
      <c r="J134" s="532"/>
      <c r="K134" s="532"/>
      <c r="L134" s="532"/>
      <c r="M134" s="532"/>
      <c r="N134" s="532"/>
      <c r="O134" s="532"/>
      <c r="P134" s="532"/>
      <c r="Q134" s="532"/>
      <c r="R134" s="532"/>
      <c r="S134" s="532"/>
      <c r="T134" s="532"/>
      <c r="U134" s="532"/>
      <c r="V134" s="532"/>
      <c r="W134" s="532"/>
      <c r="X134" s="532"/>
      <c r="Y134" s="532"/>
      <c r="Z134" s="532"/>
      <c r="AA134" s="532"/>
      <c r="AB134" s="532"/>
      <c r="AC134" s="532"/>
      <c r="AD134" s="532"/>
      <c r="AE134" s="532"/>
    </row>
    <row r="135" spans="1:36" ht="16" thickBot="1" x14ac:dyDescent="0.4">
      <c r="A135" s="541" t="s">
        <v>39</v>
      </c>
      <c r="B135" s="541"/>
      <c r="C135" s="541"/>
      <c r="D135" s="541"/>
      <c r="E135" s="541"/>
      <c r="F135" s="541"/>
      <c r="G135" s="541"/>
      <c r="H135" s="541"/>
      <c r="I135" s="541"/>
      <c r="J135" s="541"/>
      <c r="K135" s="541"/>
      <c r="L135" s="541"/>
      <c r="M135" s="541"/>
      <c r="N135" s="541"/>
      <c r="O135" s="541"/>
      <c r="P135" s="541"/>
      <c r="Q135" s="541"/>
      <c r="R135" s="541"/>
      <c r="S135" s="541"/>
      <c r="T135" s="541"/>
      <c r="U135" s="541"/>
      <c r="V135" s="541"/>
      <c r="W135" s="541"/>
      <c r="X135" s="541"/>
      <c r="Y135" s="541"/>
      <c r="Z135" s="541"/>
      <c r="AA135" s="541"/>
      <c r="AB135" s="541"/>
      <c r="AC135" s="541"/>
      <c r="AD135" s="541"/>
      <c r="AE135" s="541"/>
    </row>
    <row r="136" spans="1:36" ht="16.5" thickTop="1" thickBot="1" x14ac:dyDescent="0.4">
      <c r="A136" s="16"/>
      <c r="B136" s="542" t="s">
        <v>36</v>
      </c>
      <c r="C136" s="543"/>
      <c r="D136" s="543"/>
      <c r="E136" s="543"/>
      <c r="F136" s="543"/>
      <c r="G136" s="543"/>
      <c r="H136" s="519"/>
      <c r="I136" s="519"/>
      <c r="J136" s="519"/>
      <c r="K136" s="519"/>
      <c r="L136" s="519"/>
      <c r="M136" s="519"/>
      <c r="N136" s="519"/>
      <c r="O136" s="519"/>
      <c r="P136" s="519"/>
      <c r="Q136" s="519"/>
      <c r="R136" s="519"/>
      <c r="S136" s="519"/>
      <c r="T136" s="519"/>
      <c r="U136" s="519"/>
      <c r="V136" s="519"/>
      <c r="W136" s="519"/>
      <c r="X136" s="519"/>
      <c r="Y136" s="519"/>
      <c r="Z136" s="519"/>
      <c r="AA136" s="519"/>
      <c r="AB136" s="519"/>
      <c r="AC136" s="519"/>
      <c r="AD136" s="519"/>
      <c r="AE136" s="519"/>
    </row>
    <row r="137" spans="1:36" ht="16.5" thickTop="1" thickBot="1" x14ac:dyDescent="0.4">
      <c r="A137" s="16"/>
      <c r="B137" s="542" t="s">
        <v>37</v>
      </c>
      <c r="C137" s="543"/>
      <c r="D137" s="543"/>
      <c r="E137" s="543"/>
      <c r="F137" s="543"/>
      <c r="G137" s="543"/>
      <c r="H137" s="519"/>
      <c r="I137" s="519"/>
      <c r="J137" s="519"/>
      <c r="K137" s="519"/>
      <c r="L137" s="519"/>
      <c r="M137" s="519"/>
      <c r="N137" s="519"/>
      <c r="O137" s="519"/>
      <c r="P137" s="519"/>
      <c r="Q137" s="519"/>
      <c r="R137" s="519"/>
      <c r="S137" s="519"/>
      <c r="T137" s="519"/>
      <c r="U137" s="519"/>
      <c r="V137" s="519"/>
      <c r="W137" s="519"/>
      <c r="X137" s="519"/>
      <c r="Y137" s="519"/>
      <c r="Z137" s="519"/>
      <c r="AA137" s="519"/>
      <c r="AB137" s="519"/>
      <c r="AC137" s="519"/>
      <c r="AD137" s="519"/>
      <c r="AE137" s="519"/>
    </row>
    <row r="138" spans="1:36" ht="16.5" thickTop="1" thickBot="1" x14ac:dyDescent="0.4">
      <c r="A138" s="16"/>
      <c r="B138" s="542" t="s">
        <v>35</v>
      </c>
      <c r="C138" s="543"/>
      <c r="D138" s="543"/>
      <c r="E138" s="543"/>
      <c r="F138" s="543"/>
      <c r="G138" s="543"/>
      <c r="H138" s="519"/>
      <c r="I138" s="519"/>
      <c r="J138" s="519"/>
      <c r="K138" s="519"/>
      <c r="L138" s="519"/>
      <c r="M138" s="519"/>
      <c r="N138" s="519"/>
      <c r="O138" s="519"/>
      <c r="P138" s="519"/>
      <c r="Q138" s="519"/>
      <c r="R138" s="519"/>
      <c r="S138" s="519"/>
      <c r="T138" s="519"/>
      <c r="U138" s="519"/>
      <c r="V138" s="519"/>
      <c r="W138" s="519"/>
      <c r="X138" s="519"/>
      <c r="Y138" s="519"/>
      <c r="Z138" s="519"/>
      <c r="AA138" s="519"/>
      <c r="AB138" s="519"/>
      <c r="AC138" s="519"/>
      <c r="AD138" s="519"/>
      <c r="AE138" s="519"/>
    </row>
    <row r="139" spans="1:36" ht="16.5" thickTop="1" thickBot="1" x14ac:dyDescent="0.4">
      <c r="A139" s="16"/>
      <c r="B139" s="542" t="s">
        <v>34</v>
      </c>
      <c r="C139" s="543"/>
      <c r="D139" s="543"/>
      <c r="E139" s="543"/>
      <c r="F139" s="543"/>
      <c r="G139" s="543"/>
      <c r="H139" s="519"/>
      <c r="I139" s="519"/>
      <c r="J139" s="519"/>
      <c r="K139" s="519"/>
      <c r="L139" s="519"/>
      <c r="M139" s="519"/>
      <c r="N139" s="519"/>
      <c r="O139" s="519"/>
      <c r="P139" s="519"/>
      <c r="Q139" s="519"/>
      <c r="R139" s="519"/>
      <c r="S139" s="519"/>
      <c r="T139" s="519"/>
      <c r="U139" s="519"/>
      <c r="V139" s="519"/>
      <c r="W139" s="519"/>
      <c r="X139" s="519"/>
      <c r="Y139" s="519"/>
      <c r="Z139" s="519"/>
      <c r="AA139" s="519"/>
      <c r="AB139" s="519"/>
      <c r="AC139" s="519"/>
      <c r="AD139" s="519"/>
      <c r="AE139" s="519"/>
    </row>
    <row r="140" spans="1:36" ht="16.5" thickTop="1" thickBot="1" x14ac:dyDescent="0.4">
      <c r="A140" s="16"/>
      <c r="B140" s="542" t="s">
        <v>38</v>
      </c>
      <c r="C140" s="543"/>
      <c r="D140" s="543"/>
      <c r="E140" s="543"/>
      <c r="F140" s="543"/>
      <c r="G140" s="543"/>
      <c r="H140" s="519"/>
      <c r="I140" s="519"/>
      <c r="J140" s="519"/>
      <c r="K140" s="519"/>
      <c r="L140" s="519"/>
      <c r="M140" s="519"/>
      <c r="N140" s="519"/>
      <c r="O140" s="519"/>
      <c r="P140" s="519"/>
      <c r="Q140" s="519"/>
      <c r="R140" s="519"/>
      <c r="S140" s="519"/>
      <c r="T140" s="519"/>
      <c r="U140" s="519"/>
      <c r="V140" s="519"/>
      <c r="W140" s="519"/>
      <c r="X140" s="519"/>
      <c r="Y140" s="519"/>
      <c r="Z140" s="519"/>
      <c r="AA140" s="519"/>
      <c r="AB140" s="519"/>
      <c r="AC140" s="519"/>
      <c r="AD140" s="519"/>
      <c r="AE140" s="519"/>
    </row>
    <row r="141" spans="1:36" ht="7.5" customHeight="1" thickTop="1" x14ac:dyDescent="0.35">
      <c r="A141" s="328"/>
      <c r="B141" s="328"/>
      <c r="C141" s="328"/>
      <c r="D141" s="328"/>
      <c r="E141" s="328"/>
      <c r="F141" s="328"/>
      <c r="G141" s="328"/>
      <c r="H141" s="328"/>
      <c r="I141" s="328"/>
      <c r="J141" s="328"/>
      <c r="K141" s="328"/>
      <c r="L141" s="328"/>
      <c r="M141" s="328"/>
      <c r="N141" s="328"/>
      <c r="O141" s="328"/>
      <c r="P141" s="328"/>
      <c r="Q141" s="328"/>
      <c r="R141" s="328"/>
      <c r="S141" s="328"/>
      <c r="T141" s="328"/>
      <c r="U141" s="328"/>
      <c r="V141" s="328"/>
      <c r="W141" s="328"/>
      <c r="X141" s="328"/>
      <c r="Y141" s="328"/>
      <c r="Z141" s="328"/>
      <c r="AA141" s="328"/>
      <c r="AB141" s="328"/>
      <c r="AC141" s="329"/>
      <c r="AD141" s="329"/>
      <c r="AE141" s="329"/>
    </row>
    <row r="142" spans="1:36" x14ac:dyDescent="0.35">
      <c r="A142" s="452" t="s">
        <v>278</v>
      </c>
      <c r="B142" s="453"/>
      <c r="C142" s="453"/>
      <c r="D142" s="453"/>
      <c r="E142" s="453"/>
      <c r="F142" s="453"/>
      <c r="G142" s="453"/>
      <c r="H142" s="453"/>
      <c r="I142" s="453"/>
      <c r="J142" s="453"/>
      <c r="K142" s="453"/>
      <c r="L142" s="453"/>
      <c r="M142" s="453"/>
      <c r="N142" s="453"/>
      <c r="O142" s="453"/>
      <c r="P142" s="453"/>
      <c r="Q142" s="453"/>
      <c r="R142" s="453"/>
      <c r="S142" s="453"/>
      <c r="T142" s="453"/>
      <c r="U142" s="453"/>
      <c r="V142" s="453"/>
      <c r="W142" s="453"/>
      <c r="X142" s="453"/>
      <c r="Y142" s="453"/>
      <c r="Z142" s="453"/>
      <c r="AA142" s="453"/>
      <c r="AB142" s="453"/>
      <c r="AC142" s="453"/>
      <c r="AD142" s="453"/>
      <c r="AE142" s="454"/>
    </row>
    <row r="143" spans="1:36" ht="50.25" customHeight="1" x14ac:dyDescent="0.35">
      <c r="A143" s="551" t="s">
        <v>279</v>
      </c>
      <c r="B143" s="552"/>
      <c r="C143" s="552"/>
      <c r="D143" s="552"/>
      <c r="E143" s="552"/>
      <c r="F143" s="552"/>
      <c r="G143" s="552"/>
      <c r="H143" s="552"/>
      <c r="I143" s="552"/>
      <c r="J143" s="552"/>
      <c r="K143" s="552"/>
      <c r="L143" s="552"/>
      <c r="M143" s="552"/>
      <c r="N143" s="552"/>
      <c r="O143" s="552"/>
      <c r="P143" s="552"/>
      <c r="Q143" s="552"/>
      <c r="R143" s="552"/>
      <c r="S143" s="552"/>
      <c r="T143" s="552"/>
      <c r="U143" s="552"/>
      <c r="V143" s="552"/>
      <c r="W143" s="552"/>
      <c r="X143" s="552"/>
      <c r="Y143" s="552"/>
      <c r="Z143" s="552"/>
      <c r="AA143" s="552"/>
      <c r="AB143" s="552"/>
      <c r="AC143" s="552"/>
      <c r="AD143" s="552"/>
      <c r="AE143" s="553"/>
    </row>
    <row r="144" spans="1:36" ht="38" customHeight="1" x14ac:dyDescent="0.35">
      <c r="A144" s="554" t="s">
        <v>280</v>
      </c>
      <c r="B144" s="555"/>
      <c r="C144" s="555"/>
      <c r="D144" s="555"/>
      <c r="E144" s="555"/>
      <c r="F144" s="555"/>
      <c r="G144" s="555"/>
      <c r="H144" s="555"/>
      <c r="I144" s="555"/>
      <c r="J144" s="555"/>
      <c r="K144" s="555"/>
      <c r="L144" s="555"/>
      <c r="M144" s="555"/>
      <c r="N144" s="555"/>
      <c r="O144" s="555"/>
      <c r="P144" s="555"/>
      <c r="Q144" s="555"/>
      <c r="R144" s="555"/>
      <c r="S144" s="555"/>
      <c r="T144" s="555"/>
      <c r="U144" s="555"/>
      <c r="V144" s="555"/>
      <c r="W144" s="555"/>
      <c r="X144" s="555"/>
      <c r="Y144" s="555"/>
      <c r="Z144" s="555"/>
      <c r="AA144" s="555"/>
      <c r="AB144" s="555"/>
      <c r="AC144" s="555"/>
      <c r="AD144" s="555"/>
      <c r="AE144" s="556"/>
    </row>
    <row r="145" spans="1:36" s="31" customFormat="1" ht="52.5" customHeight="1" x14ac:dyDescent="0.35">
      <c r="A145" s="557" t="s">
        <v>281</v>
      </c>
      <c r="B145" s="557"/>
      <c r="C145" s="557"/>
      <c r="D145" s="557"/>
      <c r="E145" s="557"/>
      <c r="F145" s="557"/>
      <c r="G145" s="557"/>
      <c r="H145" s="557"/>
      <c r="I145" s="557"/>
      <c r="J145" s="557"/>
      <c r="K145" s="557" t="s">
        <v>282</v>
      </c>
      <c r="L145" s="558"/>
      <c r="M145" s="558"/>
      <c r="N145" s="558"/>
      <c r="O145" s="558"/>
      <c r="P145" s="558"/>
      <c r="Q145" s="558"/>
      <c r="R145" s="558"/>
      <c r="S145" s="558"/>
      <c r="T145" s="558"/>
      <c r="U145" s="558"/>
      <c r="V145" s="558"/>
      <c r="W145" s="558"/>
      <c r="X145" s="558"/>
      <c r="Y145" s="558"/>
      <c r="Z145" s="558" t="s">
        <v>703</v>
      </c>
      <c r="AA145" s="558"/>
      <c r="AB145" s="558"/>
      <c r="AC145" s="558"/>
      <c r="AD145" s="558"/>
      <c r="AE145" s="558"/>
    </row>
    <row r="146" spans="1:36" x14ac:dyDescent="0.35">
      <c r="A146" s="519"/>
      <c r="B146" s="519"/>
      <c r="C146" s="519"/>
      <c r="D146" s="519"/>
      <c r="E146" s="519"/>
      <c r="F146" s="519"/>
      <c r="G146" s="519"/>
      <c r="H146" s="519"/>
      <c r="I146" s="519"/>
      <c r="J146" s="519"/>
      <c r="K146" s="559" t="s">
        <v>283</v>
      </c>
      <c r="L146" s="559"/>
      <c r="M146" s="559"/>
      <c r="N146" s="559"/>
      <c r="O146" s="559"/>
      <c r="P146" s="559"/>
      <c r="Q146" s="559"/>
      <c r="R146" s="559"/>
      <c r="S146" s="559"/>
      <c r="T146" s="559"/>
      <c r="U146" s="559"/>
      <c r="V146" s="559"/>
      <c r="W146" s="559"/>
      <c r="X146" s="559"/>
      <c r="Y146" s="559"/>
      <c r="Z146" s="560">
        <v>0</v>
      </c>
      <c r="AA146" s="560"/>
      <c r="AB146" s="560"/>
      <c r="AC146" s="560"/>
      <c r="AD146" s="560"/>
      <c r="AE146" s="560"/>
    </row>
    <row r="147" spans="1:36" x14ac:dyDescent="0.35">
      <c r="A147" s="519"/>
      <c r="B147" s="519"/>
      <c r="C147" s="519"/>
      <c r="D147" s="519"/>
      <c r="E147" s="519"/>
      <c r="F147" s="519"/>
      <c r="G147" s="519"/>
      <c r="H147" s="519"/>
      <c r="I147" s="519"/>
      <c r="J147" s="519"/>
      <c r="K147" s="559"/>
      <c r="L147" s="559"/>
      <c r="M147" s="559"/>
      <c r="N147" s="559"/>
      <c r="O147" s="559"/>
      <c r="P147" s="559"/>
      <c r="Q147" s="559"/>
      <c r="R147" s="559"/>
      <c r="S147" s="559"/>
      <c r="T147" s="559"/>
      <c r="U147" s="559"/>
      <c r="V147" s="559"/>
      <c r="W147" s="559"/>
      <c r="X147" s="559"/>
      <c r="Y147" s="559"/>
      <c r="Z147" s="560">
        <v>0</v>
      </c>
      <c r="AA147" s="560"/>
      <c r="AB147" s="560"/>
      <c r="AC147" s="560"/>
      <c r="AD147" s="560"/>
      <c r="AE147" s="560"/>
    </row>
    <row r="148" spans="1:36" x14ac:dyDescent="0.35">
      <c r="A148" s="519"/>
      <c r="B148" s="519"/>
      <c r="C148" s="519"/>
      <c r="D148" s="519"/>
      <c r="E148" s="519"/>
      <c r="F148" s="519"/>
      <c r="G148" s="519"/>
      <c r="H148" s="519"/>
      <c r="I148" s="519"/>
      <c r="J148" s="519"/>
      <c r="K148" s="559"/>
      <c r="L148" s="559"/>
      <c r="M148" s="559"/>
      <c r="N148" s="559"/>
      <c r="O148" s="559"/>
      <c r="P148" s="559"/>
      <c r="Q148" s="559"/>
      <c r="R148" s="559"/>
      <c r="S148" s="559"/>
      <c r="T148" s="559"/>
      <c r="U148" s="559"/>
      <c r="V148" s="559"/>
      <c r="W148" s="559"/>
      <c r="X148" s="559"/>
      <c r="Y148" s="559"/>
      <c r="Z148" s="560">
        <v>0</v>
      </c>
      <c r="AA148" s="560"/>
      <c r="AB148" s="560"/>
      <c r="AC148" s="560"/>
      <c r="AD148" s="560"/>
      <c r="AE148" s="560"/>
    </row>
    <row r="149" spans="1:36" x14ac:dyDescent="0.35">
      <c r="A149" s="519"/>
      <c r="B149" s="519"/>
      <c r="C149" s="519"/>
      <c r="D149" s="519"/>
      <c r="E149" s="519"/>
      <c r="F149" s="519"/>
      <c r="G149" s="519"/>
      <c r="H149" s="519"/>
      <c r="I149" s="519"/>
      <c r="J149" s="519"/>
      <c r="K149" s="559"/>
      <c r="L149" s="559"/>
      <c r="M149" s="559"/>
      <c r="N149" s="559"/>
      <c r="O149" s="559"/>
      <c r="P149" s="559"/>
      <c r="Q149" s="559"/>
      <c r="R149" s="559"/>
      <c r="S149" s="559"/>
      <c r="T149" s="559"/>
      <c r="U149" s="559"/>
      <c r="V149" s="559"/>
      <c r="W149" s="559"/>
      <c r="X149" s="559"/>
      <c r="Y149" s="559"/>
      <c r="Z149" s="560">
        <v>0</v>
      </c>
      <c r="AA149" s="560"/>
      <c r="AB149" s="560"/>
      <c r="AC149" s="560"/>
      <c r="AD149" s="560"/>
      <c r="AE149" s="560"/>
    </row>
    <row r="150" spans="1:36" x14ac:dyDescent="0.35">
      <c r="A150" s="519"/>
      <c r="B150" s="519"/>
      <c r="C150" s="519"/>
      <c r="D150" s="519"/>
      <c r="E150" s="519"/>
      <c r="F150" s="519"/>
      <c r="G150" s="519"/>
      <c r="H150" s="519"/>
      <c r="I150" s="519"/>
      <c r="J150" s="519"/>
      <c r="K150" s="559"/>
      <c r="L150" s="559"/>
      <c r="M150" s="559"/>
      <c r="N150" s="559"/>
      <c r="O150" s="559"/>
      <c r="P150" s="559"/>
      <c r="Q150" s="559"/>
      <c r="R150" s="559"/>
      <c r="S150" s="559"/>
      <c r="T150" s="559"/>
      <c r="U150" s="559"/>
      <c r="V150" s="559"/>
      <c r="W150" s="559"/>
      <c r="X150" s="559"/>
      <c r="Y150" s="559"/>
      <c r="Z150" s="560">
        <v>0</v>
      </c>
      <c r="AA150" s="560"/>
      <c r="AB150" s="560"/>
      <c r="AC150" s="560"/>
      <c r="AD150" s="560"/>
      <c r="AE150" s="560"/>
    </row>
    <row r="151" spans="1:36" s="31" customFormat="1" ht="46.5" customHeight="1" x14ac:dyDescent="0.35">
      <c r="A151" s="557" t="s">
        <v>284</v>
      </c>
      <c r="B151" s="557"/>
      <c r="C151" s="557"/>
      <c r="D151" s="557"/>
      <c r="E151" s="557"/>
      <c r="F151" s="557"/>
      <c r="G151" s="557"/>
      <c r="H151" s="557"/>
      <c r="I151" s="557"/>
      <c r="J151" s="557"/>
      <c r="K151" s="557" t="s">
        <v>704</v>
      </c>
      <c r="L151" s="557"/>
      <c r="M151" s="557"/>
      <c r="N151" s="557"/>
      <c r="O151" s="557"/>
      <c r="P151" s="557"/>
      <c r="Q151" s="557"/>
      <c r="R151" s="557"/>
      <c r="S151" s="557"/>
      <c r="T151" s="557"/>
      <c r="U151" s="557"/>
      <c r="V151" s="557"/>
      <c r="W151" s="557" t="s">
        <v>285</v>
      </c>
      <c r="X151" s="557"/>
      <c r="Y151" s="557"/>
      <c r="Z151" s="558" t="s">
        <v>703</v>
      </c>
      <c r="AA151" s="558"/>
      <c r="AB151" s="558"/>
      <c r="AC151" s="558"/>
      <c r="AD151" s="558"/>
      <c r="AE151" s="558"/>
    </row>
    <row r="152" spans="1:36" x14ac:dyDescent="0.35">
      <c r="A152" s="519"/>
      <c r="B152" s="519"/>
      <c r="C152" s="519"/>
      <c r="D152" s="519"/>
      <c r="E152" s="519"/>
      <c r="F152" s="519"/>
      <c r="G152" s="519"/>
      <c r="H152" s="519"/>
      <c r="I152" s="519"/>
      <c r="J152" s="519"/>
      <c r="K152" s="374"/>
      <c r="L152" s="375"/>
      <c r="M152" s="375"/>
      <c r="N152" s="375"/>
      <c r="O152" s="375"/>
      <c r="P152" s="375"/>
      <c r="Q152" s="375"/>
      <c r="R152" s="375"/>
      <c r="S152" s="375"/>
      <c r="T152" s="375"/>
      <c r="U152" s="375"/>
      <c r="V152" s="376"/>
      <c r="W152" s="561"/>
      <c r="X152" s="562"/>
      <c r="Y152" s="563"/>
      <c r="Z152" s="560">
        <v>0</v>
      </c>
      <c r="AA152" s="560"/>
      <c r="AB152" s="560"/>
      <c r="AC152" s="560"/>
      <c r="AD152" s="560"/>
      <c r="AE152" s="560"/>
      <c r="AJ152" s="12">
        <f>K152</f>
        <v>0</v>
      </c>
    </row>
    <row r="153" spans="1:36" x14ac:dyDescent="0.35">
      <c r="A153" s="519"/>
      <c r="B153" s="519"/>
      <c r="C153" s="519"/>
      <c r="D153" s="519"/>
      <c r="E153" s="519"/>
      <c r="F153" s="519"/>
      <c r="G153" s="519"/>
      <c r="H153" s="519"/>
      <c r="I153" s="519"/>
      <c r="J153" s="519"/>
      <c r="K153" s="564"/>
      <c r="L153" s="565"/>
      <c r="M153" s="565"/>
      <c r="N153" s="565"/>
      <c r="O153" s="565"/>
      <c r="P153" s="565"/>
      <c r="Q153" s="565"/>
      <c r="R153" s="565"/>
      <c r="S153" s="565"/>
      <c r="T153" s="565"/>
      <c r="U153" s="565"/>
      <c r="V153" s="566"/>
      <c r="W153" s="561"/>
      <c r="X153" s="562"/>
      <c r="Y153" s="563"/>
      <c r="Z153" s="560">
        <v>0</v>
      </c>
      <c r="AA153" s="560"/>
      <c r="AB153" s="560"/>
      <c r="AC153" s="560"/>
      <c r="AD153" s="560"/>
      <c r="AE153" s="560"/>
      <c r="AJ153" s="12">
        <f>K153</f>
        <v>0</v>
      </c>
    </row>
    <row r="154" spans="1:36" x14ac:dyDescent="0.35">
      <c r="A154" s="519"/>
      <c r="B154" s="519"/>
      <c r="C154" s="519"/>
      <c r="D154" s="519"/>
      <c r="E154" s="519"/>
      <c r="F154" s="519"/>
      <c r="G154" s="519"/>
      <c r="H154" s="519"/>
      <c r="I154" s="519"/>
      <c r="J154" s="519"/>
      <c r="K154" s="564"/>
      <c r="L154" s="565"/>
      <c r="M154" s="565"/>
      <c r="N154" s="565"/>
      <c r="O154" s="565"/>
      <c r="P154" s="565"/>
      <c r="Q154" s="565"/>
      <c r="R154" s="565"/>
      <c r="S154" s="565"/>
      <c r="T154" s="565"/>
      <c r="U154" s="565"/>
      <c r="V154" s="566"/>
      <c r="W154" s="561"/>
      <c r="X154" s="562"/>
      <c r="Y154" s="563"/>
      <c r="Z154" s="560">
        <v>0</v>
      </c>
      <c r="AA154" s="560"/>
      <c r="AB154" s="560"/>
      <c r="AC154" s="560"/>
      <c r="AD154" s="560"/>
      <c r="AE154" s="560"/>
      <c r="AJ154" s="12">
        <f>K154</f>
        <v>0</v>
      </c>
    </row>
    <row r="155" spans="1:36" x14ac:dyDescent="0.35">
      <c r="A155" s="519"/>
      <c r="B155" s="519"/>
      <c r="C155" s="519"/>
      <c r="D155" s="519"/>
      <c r="E155" s="519"/>
      <c r="F155" s="519"/>
      <c r="G155" s="519"/>
      <c r="H155" s="519"/>
      <c r="I155" s="519"/>
      <c r="J155" s="519"/>
      <c r="K155" s="564"/>
      <c r="L155" s="565"/>
      <c r="M155" s="565"/>
      <c r="N155" s="565"/>
      <c r="O155" s="565"/>
      <c r="P155" s="565"/>
      <c r="Q155" s="565"/>
      <c r="R155" s="565"/>
      <c r="S155" s="565"/>
      <c r="T155" s="565"/>
      <c r="U155" s="565"/>
      <c r="V155" s="566"/>
      <c r="W155" s="561"/>
      <c r="X155" s="562"/>
      <c r="Y155" s="563"/>
      <c r="Z155" s="560">
        <v>0</v>
      </c>
      <c r="AA155" s="560"/>
      <c r="AB155" s="560"/>
      <c r="AC155" s="560"/>
      <c r="AD155" s="560"/>
      <c r="AE155" s="560"/>
      <c r="AJ155" s="12">
        <f>K155</f>
        <v>0</v>
      </c>
    </row>
    <row r="156" spans="1:36" x14ac:dyDescent="0.35">
      <c r="A156" s="519"/>
      <c r="B156" s="519"/>
      <c r="C156" s="519"/>
      <c r="D156" s="519"/>
      <c r="E156" s="519"/>
      <c r="F156" s="519"/>
      <c r="G156" s="519"/>
      <c r="H156" s="519"/>
      <c r="I156" s="519"/>
      <c r="J156" s="519"/>
      <c r="K156" s="564"/>
      <c r="L156" s="565"/>
      <c r="M156" s="565"/>
      <c r="N156" s="565"/>
      <c r="O156" s="565"/>
      <c r="P156" s="565"/>
      <c r="Q156" s="565"/>
      <c r="R156" s="565"/>
      <c r="S156" s="565"/>
      <c r="T156" s="565"/>
      <c r="U156" s="565"/>
      <c r="V156" s="566"/>
      <c r="W156" s="561"/>
      <c r="X156" s="562"/>
      <c r="Y156" s="563"/>
      <c r="Z156" s="560">
        <v>0</v>
      </c>
      <c r="AA156" s="560"/>
      <c r="AB156" s="560"/>
      <c r="AC156" s="560"/>
      <c r="AD156" s="560"/>
      <c r="AE156" s="560"/>
      <c r="AJ156" s="12">
        <f>K156</f>
        <v>0</v>
      </c>
    </row>
    <row r="157" spans="1:36" x14ac:dyDescent="0.35">
      <c r="A157" s="579" t="s">
        <v>13</v>
      </c>
      <c r="B157" s="579"/>
      <c r="C157" s="579"/>
      <c r="D157" s="579"/>
      <c r="E157" s="579"/>
      <c r="F157" s="579"/>
      <c r="G157" s="579"/>
      <c r="H157" s="579"/>
      <c r="I157" s="579"/>
      <c r="J157" s="579"/>
      <c r="K157" s="579"/>
      <c r="L157" s="579"/>
      <c r="M157" s="579"/>
      <c r="N157" s="579"/>
      <c r="O157" s="579"/>
      <c r="P157" s="579"/>
      <c r="Q157" s="579"/>
      <c r="R157" s="579"/>
      <c r="S157" s="579"/>
      <c r="T157" s="579"/>
      <c r="U157" s="579"/>
      <c r="V157" s="579"/>
      <c r="W157" s="579"/>
      <c r="X157" s="579"/>
      <c r="Y157" s="579"/>
      <c r="Z157" s="493">
        <f>SUM(Z152:AE156,Z146:AE150)</f>
        <v>0</v>
      </c>
      <c r="AA157" s="493"/>
      <c r="AB157" s="493"/>
      <c r="AC157" s="493"/>
      <c r="AD157" s="493"/>
      <c r="AE157" s="493"/>
    </row>
    <row r="158" spans="1:36" ht="7.5" customHeight="1" x14ac:dyDescent="0.35">
      <c r="A158" s="19"/>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c r="AA158" s="19"/>
      <c r="AB158" s="19"/>
      <c r="AC158" s="19"/>
      <c r="AD158" s="19"/>
      <c r="AE158" s="19"/>
    </row>
    <row r="159" spans="1:36" x14ac:dyDescent="0.35">
      <c r="A159" s="580" t="s">
        <v>22</v>
      </c>
      <c r="B159" s="581"/>
      <c r="C159" s="581"/>
      <c r="D159" s="581"/>
      <c r="E159" s="581"/>
      <c r="F159" s="581"/>
      <c r="G159" s="581"/>
      <c r="H159" s="581"/>
      <c r="I159" s="581"/>
      <c r="J159" s="581"/>
      <c r="K159" s="581"/>
      <c r="L159" s="581"/>
      <c r="M159" s="581"/>
      <c r="N159" s="581"/>
      <c r="O159" s="581"/>
      <c r="P159" s="581"/>
      <c r="Q159" s="581"/>
      <c r="R159" s="581"/>
      <c r="S159" s="581"/>
      <c r="T159" s="581"/>
      <c r="U159" s="581"/>
      <c r="V159" s="581"/>
      <c r="W159" s="581"/>
      <c r="X159" s="581"/>
      <c r="Y159" s="581"/>
      <c r="Z159" s="581"/>
      <c r="AA159" s="581"/>
      <c r="AB159" s="581"/>
      <c r="AC159" s="581"/>
      <c r="AD159" s="581"/>
      <c r="AE159" s="582"/>
    </row>
    <row r="160" spans="1:36" s="51" customFormat="1" ht="32.5" customHeight="1" x14ac:dyDescent="0.35">
      <c r="A160" s="340" t="s">
        <v>23</v>
      </c>
      <c r="B160" s="583" t="s">
        <v>185</v>
      </c>
      <c r="C160" s="583"/>
      <c r="D160" s="583"/>
      <c r="E160" s="583"/>
      <c r="F160" s="583"/>
      <c r="G160" s="583"/>
      <c r="H160" s="583"/>
      <c r="I160" s="583"/>
      <c r="J160" s="583"/>
      <c r="K160" s="583"/>
      <c r="L160" s="583"/>
      <c r="M160" s="583"/>
      <c r="N160" s="583"/>
      <c r="O160" s="583"/>
      <c r="P160" s="583"/>
      <c r="Q160" s="583"/>
      <c r="R160" s="583"/>
      <c r="S160" s="583"/>
      <c r="T160" s="583"/>
      <c r="U160" s="583"/>
      <c r="V160" s="583"/>
      <c r="W160" s="583"/>
      <c r="X160" s="583"/>
      <c r="Y160" s="583"/>
      <c r="Z160" s="583"/>
      <c r="AA160" s="583"/>
      <c r="AB160" s="583"/>
      <c r="AC160" s="583"/>
      <c r="AD160" s="583"/>
      <c r="AE160" s="583"/>
    </row>
    <row r="161" spans="1:31" ht="33" customHeight="1" x14ac:dyDescent="0.35">
      <c r="A161" s="341" t="s">
        <v>23</v>
      </c>
      <c r="B161" s="584" t="s">
        <v>286</v>
      </c>
      <c r="C161" s="584"/>
      <c r="D161" s="584"/>
      <c r="E161" s="584"/>
      <c r="F161" s="584"/>
      <c r="G161" s="584"/>
      <c r="H161" s="584"/>
      <c r="I161" s="584"/>
      <c r="J161" s="584"/>
      <c r="K161" s="584"/>
      <c r="L161" s="584"/>
      <c r="M161" s="584"/>
      <c r="N161" s="584"/>
      <c r="O161" s="584"/>
      <c r="P161" s="584"/>
      <c r="Q161" s="584"/>
      <c r="R161" s="584"/>
      <c r="S161" s="584"/>
      <c r="T161" s="584"/>
      <c r="U161" s="584"/>
      <c r="V161" s="584"/>
      <c r="W161" s="584"/>
      <c r="X161" s="584"/>
      <c r="Y161" s="584"/>
      <c r="Z161" s="584"/>
      <c r="AA161" s="584"/>
      <c r="AB161" s="584"/>
      <c r="AC161" s="584"/>
      <c r="AD161" s="584"/>
      <c r="AE161" s="584"/>
    </row>
    <row r="162" spans="1:31" ht="31.5" customHeight="1" x14ac:dyDescent="0.35">
      <c r="A162" s="341" t="s">
        <v>23</v>
      </c>
      <c r="B162" s="577" t="s">
        <v>186</v>
      </c>
      <c r="C162" s="577"/>
      <c r="D162" s="577"/>
      <c r="E162" s="577"/>
      <c r="F162" s="577"/>
      <c r="G162" s="577"/>
      <c r="H162" s="577"/>
      <c r="I162" s="577"/>
      <c r="J162" s="577"/>
      <c r="K162" s="577"/>
      <c r="L162" s="577"/>
      <c r="M162" s="577"/>
      <c r="N162" s="577"/>
      <c r="O162" s="577"/>
      <c r="P162" s="577"/>
      <c r="Q162" s="577"/>
      <c r="R162" s="577"/>
      <c r="S162" s="577"/>
      <c r="T162" s="577"/>
      <c r="U162" s="577"/>
      <c r="V162" s="577"/>
      <c r="W162" s="577"/>
      <c r="X162" s="577"/>
      <c r="Y162" s="577"/>
      <c r="Z162" s="577"/>
      <c r="AA162" s="577"/>
      <c r="AB162" s="577"/>
      <c r="AC162" s="577"/>
      <c r="AD162" s="577"/>
      <c r="AE162" s="577"/>
    </row>
    <row r="163" spans="1:31" x14ac:dyDescent="0.35">
      <c r="A163" s="342" t="s">
        <v>23</v>
      </c>
      <c r="B163" s="577" t="s">
        <v>24</v>
      </c>
      <c r="C163" s="577"/>
      <c r="D163" s="577"/>
      <c r="E163" s="577"/>
      <c r="F163" s="577"/>
      <c r="G163" s="577"/>
      <c r="H163" s="577"/>
      <c r="I163" s="577"/>
      <c r="J163" s="577"/>
      <c r="K163" s="577"/>
      <c r="L163" s="577"/>
      <c r="M163" s="577"/>
      <c r="N163" s="577"/>
      <c r="O163" s="577"/>
      <c r="P163" s="577"/>
      <c r="Q163" s="577"/>
      <c r="R163" s="577"/>
      <c r="S163" s="577"/>
      <c r="T163" s="577"/>
      <c r="U163" s="577"/>
      <c r="V163" s="577"/>
      <c r="W163" s="577"/>
      <c r="X163" s="577"/>
      <c r="Y163" s="577"/>
      <c r="Z163" s="577"/>
      <c r="AA163" s="577"/>
      <c r="AB163" s="577"/>
      <c r="AC163" s="577"/>
      <c r="AD163" s="577"/>
      <c r="AE163" s="577"/>
    </row>
    <row r="164" spans="1:31" x14ac:dyDescent="0.35">
      <c r="A164" s="342" t="s">
        <v>23</v>
      </c>
      <c r="B164" s="577" t="s">
        <v>191</v>
      </c>
      <c r="C164" s="577"/>
      <c r="D164" s="577"/>
      <c r="E164" s="577"/>
      <c r="F164" s="577"/>
      <c r="G164" s="577"/>
      <c r="H164" s="577"/>
      <c r="I164" s="577"/>
      <c r="J164" s="577"/>
      <c r="K164" s="577"/>
      <c r="L164" s="577"/>
      <c r="M164" s="577"/>
      <c r="N164" s="577"/>
      <c r="O164" s="577"/>
      <c r="P164" s="577"/>
      <c r="Q164" s="577"/>
      <c r="R164" s="577"/>
      <c r="S164" s="577"/>
      <c r="T164" s="577"/>
      <c r="U164" s="577"/>
      <c r="V164" s="577"/>
      <c r="W164" s="577"/>
      <c r="X164" s="577"/>
      <c r="Y164" s="577"/>
      <c r="Z164" s="577"/>
      <c r="AA164" s="577"/>
      <c r="AB164" s="577"/>
      <c r="AC164" s="577"/>
      <c r="AD164" s="577"/>
      <c r="AE164" s="577"/>
    </row>
    <row r="165" spans="1:31" ht="32.25" customHeight="1" x14ac:dyDescent="0.35">
      <c r="A165" s="341" t="s">
        <v>23</v>
      </c>
      <c r="B165" s="577" t="s">
        <v>183</v>
      </c>
      <c r="C165" s="577"/>
      <c r="D165" s="577"/>
      <c r="E165" s="577"/>
      <c r="F165" s="577"/>
      <c r="G165" s="577"/>
      <c r="H165" s="577"/>
      <c r="I165" s="577"/>
      <c r="J165" s="577"/>
      <c r="K165" s="577"/>
      <c r="L165" s="577"/>
      <c r="M165" s="577"/>
      <c r="N165" s="577"/>
      <c r="O165" s="577"/>
      <c r="P165" s="577"/>
      <c r="Q165" s="577"/>
      <c r="R165" s="577"/>
      <c r="S165" s="577"/>
      <c r="T165" s="577"/>
      <c r="U165" s="577"/>
      <c r="V165" s="577"/>
      <c r="W165" s="577"/>
      <c r="X165" s="577"/>
      <c r="Y165" s="577"/>
      <c r="Z165" s="577"/>
      <c r="AA165" s="577"/>
      <c r="AB165" s="577"/>
      <c r="AC165" s="577"/>
      <c r="AD165" s="577"/>
      <c r="AE165" s="577"/>
    </row>
    <row r="166" spans="1:31" ht="32.25" customHeight="1" x14ac:dyDescent="0.35">
      <c r="A166" s="341" t="s">
        <v>23</v>
      </c>
      <c r="B166" s="578" t="s">
        <v>184</v>
      </c>
      <c r="C166" s="578"/>
      <c r="D166" s="578"/>
      <c r="E166" s="578"/>
      <c r="F166" s="578"/>
      <c r="G166" s="578"/>
      <c r="H166" s="578"/>
      <c r="I166" s="578"/>
      <c r="J166" s="578"/>
      <c r="K166" s="578"/>
      <c r="L166" s="578"/>
      <c r="M166" s="578"/>
      <c r="N166" s="578"/>
      <c r="O166" s="578"/>
      <c r="P166" s="578"/>
      <c r="Q166" s="578"/>
      <c r="R166" s="578"/>
      <c r="S166" s="578"/>
      <c r="T166" s="578"/>
      <c r="U166" s="578"/>
      <c r="V166" s="578"/>
      <c r="W166" s="578"/>
      <c r="X166" s="578"/>
      <c r="Y166" s="578"/>
      <c r="Z166" s="578"/>
      <c r="AA166" s="578"/>
      <c r="AB166" s="578"/>
      <c r="AC166" s="578"/>
      <c r="AD166" s="578"/>
      <c r="AE166" s="578"/>
    </row>
    <row r="167" spans="1:31" ht="33" customHeight="1" x14ac:dyDescent="0.35">
      <c r="A167" s="341" t="s">
        <v>23</v>
      </c>
      <c r="B167" s="577" t="s">
        <v>25</v>
      </c>
      <c r="C167" s="577"/>
      <c r="D167" s="577"/>
      <c r="E167" s="577"/>
      <c r="F167" s="577"/>
      <c r="G167" s="577"/>
      <c r="H167" s="577"/>
      <c r="I167" s="577"/>
      <c r="J167" s="577"/>
      <c r="K167" s="577"/>
      <c r="L167" s="577"/>
      <c r="M167" s="577"/>
      <c r="N167" s="577"/>
      <c r="O167" s="577"/>
      <c r="P167" s="577"/>
      <c r="Q167" s="577"/>
      <c r="R167" s="577"/>
      <c r="S167" s="577"/>
      <c r="T167" s="577"/>
      <c r="U167" s="577"/>
      <c r="V167" s="577"/>
      <c r="W167" s="577"/>
      <c r="X167" s="577"/>
      <c r="Y167" s="577"/>
      <c r="Z167" s="577"/>
      <c r="AA167" s="577"/>
      <c r="AB167" s="577"/>
      <c r="AC167" s="577"/>
      <c r="AD167" s="577"/>
      <c r="AE167" s="577"/>
    </row>
    <row r="168" spans="1:31" ht="17.25" customHeight="1" x14ac:dyDescent="0.35">
      <c r="A168" s="342" t="s">
        <v>23</v>
      </c>
      <c r="B168" s="577" t="s">
        <v>189</v>
      </c>
      <c r="C168" s="577"/>
      <c r="D168" s="577"/>
      <c r="E168" s="577"/>
      <c r="F168" s="577"/>
      <c r="G168" s="577"/>
      <c r="H168" s="577"/>
      <c r="I168" s="577"/>
      <c r="J168" s="577"/>
      <c r="K168" s="577"/>
      <c r="L168" s="577"/>
      <c r="M168" s="577"/>
      <c r="N168" s="577"/>
      <c r="O168" s="577"/>
      <c r="P168" s="577"/>
      <c r="Q168" s="577"/>
      <c r="R168" s="577"/>
      <c r="S168" s="577"/>
      <c r="T168" s="577"/>
      <c r="U168" s="577"/>
      <c r="V168" s="577"/>
      <c r="W168" s="577"/>
      <c r="X168" s="577"/>
      <c r="Y168" s="577"/>
      <c r="Z168" s="577"/>
      <c r="AA168" s="577"/>
      <c r="AB168" s="577"/>
      <c r="AC168" s="577"/>
      <c r="AD168" s="577"/>
      <c r="AE168" s="577"/>
    </row>
    <row r="170" spans="1:31" ht="30" customHeight="1" x14ac:dyDescent="0.35">
      <c r="A170" s="19"/>
      <c r="B170" s="19"/>
      <c r="C170" s="570"/>
      <c r="D170" s="571"/>
      <c r="E170" s="571"/>
      <c r="F170" s="571"/>
      <c r="G170" s="571"/>
      <c r="H170" s="571"/>
      <c r="I170" s="571"/>
      <c r="J170" s="571"/>
      <c r="K170" s="571"/>
      <c r="L170" s="571"/>
      <c r="M170" s="571"/>
      <c r="N170" s="571"/>
      <c r="O170" s="571"/>
      <c r="P170" s="572"/>
      <c r="Q170" s="573"/>
      <c r="R170" s="573"/>
      <c r="S170" s="573"/>
      <c r="T170" s="573"/>
      <c r="U170" s="573"/>
      <c r="V170" s="573"/>
      <c r="W170" s="573"/>
      <c r="X170" s="573"/>
      <c r="Y170" s="574"/>
      <c r="Z170" s="575"/>
      <c r="AA170" s="575"/>
      <c r="AB170" s="575"/>
      <c r="AC170" s="575"/>
      <c r="AD170" s="19"/>
      <c r="AE170" s="19"/>
    </row>
    <row r="171" spans="1:31" x14ac:dyDescent="0.35">
      <c r="A171" s="19"/>
      <c r="B171" s="19"/>
      <c r="C171" s="343" t="s">
        <v>163</v>
      </c>
      <c r="D171" s="344"/>
      <c r="E171" s="344"/>
      <c r="F171" s="344"/>
      <c r="G171" s="344"/>
      <c r="H171" s="344"/>
      <c r="I171" s="344"/>
      <c r="J171" s="344"/>
      <c r="K171" s="344"/>
      <c r="L171" s="344"/>
      <c r="M171" s="344"/>
      <c r="N171" s="344"/>
      <c r="O171" s="344"/>
      <c r="P171" s="399" t="s">
        <v>287</v>
      </c>
      <c r="Q171" s="400"/>
      <c r="R171" s="400"/>
      <c r="S171" s="400"/>
      <c r="T171" s="400"/>
      <c r="U171" s="400"/>
      <c r="V171" s="400"/>
      <c r="W171" s="400"/>
      <c r="X171" s="400"/>
      <c r="Y171" s="401"/>
      <c r="Z171" s="569" t="s">
        <v>26</v>
      </c>
      <c r="AA171" s="569"/>
      <c r="AB171" s="569"/>
      <c r="AC171" s="569"/>
      <c r="AD171" s="19"/>
      <c r="AE171" s="19"/>
    </row>
    <row r="172" spans="1:31" x14ac:dyDescent="0.35">
      <c r="A172" s="19"/>
      <c r="B172" s="19"/>
      <c r="C172" s="19"/>
      <c r="D172" s="19"/>
      <c r="E172" s="19"/>
      <c r="F172" s="345"/>
      <c r="G172" s="19"/>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row>
    <row r="173" spans="1:31" ht="30" customHeight="1" x14ac:dyDescent="0.35">
      <c r="A173" s="19"/>
      <c r="B173" s="19"/>
      <c r="C173" s="391"/>
      <c r="D173" s="392"/>
      <c r="E173" s="392"/>
      <c r="F173" s="392"/>
      <c r="G173" s="392"/>
      <c r="H173" s="392"/>
      <c r="I173" s="392"/>
      <c r="J173" s="392"/>
      <c r="K173" s="392"/>
      <c r="L173" s="392"/>
      <c r="M173" s="392"/>
      <c r="N173" s="392"/>
      <c r="O173" s="392"/>
      <c r="P173" s="392"/>
      <c r="Q173" s="392"/>
      <c r="R173" s="392"/>
      <c r="S173" s="392"/>
      <c r="T173" s="392"/>
      <c r="U173" s="392"/>
      <c r="V173" s="392"/>
      <c r="W173" s="392"/>
      <c r="X173" s="392"/>
      <c r="Y173" s="576"/>
      <c r="Z173" s="575"/>
      <c r="AA173" s="575"/>
      <c r="AB173" s="575"/>
      <c r="AC173" s="575"/>
      <c r="AD173" s="19"/>
      <c r="AE173" s="19"/>
    </row>
    <row r="174" spans="1:31" x14ac:dyDescent="0.35">
      <c r="A174" s="19"/>
      <c r="B174" s="19"/>
      <c r="C174" s="567" t="s">
        <v>705</v>
      </c>
      <c r="D174" s="568"/>
      <c r="E174" s="568"/>
      <c r="F174" s="568"/>
      <c r="G174" s="568"/>
      <c r="H174" s="568"/>
      <c r="I174" s="568"/>
      <c r="J174" s="568"/>
      <c r="K174" s="568"/>
      <c r="L174" s="568"/>
      <c r="M174" s="568"/>
      <c r="N174" s="568"/>
      <c r="O174" s="568"/>
      <c r="P174" s="568"/>
      <c r="Q174" s="568"/>
      <c r="R174" s="568"/>
      <c r="S174" s="568"/>
      <c r="T174" s="568"/>
      <c r="U174" s="568"/>
      <c r="V174" s="568"/>
      <c r="W174" s="568"/>
      <c r="X174" s="568"/>
      <c r="Y174" s="542"/>
      <c r="Z174" s="569" t="s">
        <v>26</v>
      </c>
      <c r="AA174" s="569"/>
      <c r="AB174" s="569"/>
      <c r="AC174" s="569"/>
      <c r="AD174" s="19"/>
      <c r="AE174" s="19"/>
    </row>
    <row r="175" spans="1:31" x14ac:dyDescent="0.35">
      <c r="A175" s="19"/>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row>
    <row r="194" spans="2:2" x14ac:dyDescent="0.35">
      <c r="B194" s="346" t="s">
        <v>288</v>
      </c>
    </row>
  </sheetData>
  <sheetProtection sheet="1" selectLockedCells="1"/>
  <mergeCells count="518">
    <mergeCell ref="B163:AE163"/>
    <mergeCell ref="B164:AE164"/>
    <mergeCell ref="B165:AE165"/>
    <mergeCell ref="B166:AE166"/>
    <mergeCell ref="B167:AE167"/>
    <mergeCell ref="B168:AE168"/>
    <mergeCell ref="A157:Y157"/>
    <mergeCell ref="Z157:AE157"/>
    <mergeCell ref="A159:AE159"/>
    <mergeCell ref="B160:AE160"/>
    <mergeCell ref="B161:AE161"/>
    <mergeCell ref="B162:AE162"/>
    <mergeCell ref="C174:Y174"/>
    <mergeCell ref="Z174:AC174"/>
    <mergeCell ref="C170:O170"/>
    <mergeCell ref="P170:Y170"/>
    <mergeCell ref="Z170:AC170"/>
    <mergeCell ref="P171:Y171"/>
    <mergeCell ref="Z171:AC171"/>
    <mergeCell ref="C173:Y173"/>
    <mergeCell ref="Z173:AC173"/>
    <mergeCell ref="W156:Y156"/>
    <mergeCell ref="Z156:AE156"/>
    <mergeCell ref="A153:J153"/>
    <mergeCell ref="K153:V153"/>
    <mergeCell ref="W153:Y153"/>
    <mergeCell ref="Z153:AE153"/>
    <mergeCell ref="A154:J154"/>
    <mergeCell ref="K154:V154"/>
    <mergeCell ref="W154:Y154"/>
    <mergeCell ref="Z154:AE154"/>
    <mergeCell ref="A156:J156"/>
    <mergeCell ref="K156:V156"/>
    <mergeCell ref="A151:J151"/>
    <mergeCell ref="K151:V151"/>
    <mergeCell ref="W151:Y151"/>
    <mergeCell ref="Z151:AE151"/>
    <mergeCell ref="A152:J152"/>
    <mergeCell ref="K152:V152"/>
    <mergeCell ref="W152:Y152"/>
    <mergeCell ref="Z152:AE152"/>
    <mergeCell ref="A155:J155"/>
    <mergeCell ref="K155:V155"/>
    <mergeCell ref="W155:Y155"/>
    <mergeCell ref="Z155:AE155"/>
    <mergeCell ref="A146:J146"/>
    <mergeCell ref="K146:Y150"/>
    <mergeCell ref="Z146:AE146"/>
    <mergeCell ref="A147:J147"/>
    <mergeCell ref="Z147:AE147"/>
    <mergeCell ref="A148:J148"/>
    <mergeCell ref="Z148:AE148"/>
    <mergeCell ref="A149:J149"/>
    <mergeCell ref="Z149:AE149"/>
    <mergeCell ref="A150:J150"/>
    <mergeCell ref="Z150:AE150"/>
    <mergeCell ref="A142:AE142"/>
    <mergeCell ref="A143:AE143"/>
    <mergeCell ref="A144:AE144"/>
    <mergeCell ref="A145:J145"/>
    <mergeCell ref="K145:Y145"/>
    <mergeCell ref="Z145:AE145"/>
    <mergeCell ref="B138:G138"/>
    <mergeCell ref="H138:AE138"/>
    <mergeCell ref="B139:G139"/>
    <mergeCell ref="H139:AE139"/>
    <mergeCell ref="B140:G140"/>
    <mergeCell ref="H140:AE140"/>
    <mergeCell ref="A134:AE134"/>
    <mergeCell ref="A135:AE135"/>
    <mergeCell ref="B136:G136"/>
    <mergeCell ref="H136:AE136"/>
    <mergeCell ref="B137:G137"/>
    <mergeCell ref="H137:AE137"/>
    <mergeCell ref="A128:J128"/>
    <mergeCell ref="K128:M128"/>
    <mergeCell ref="A129:J129"/>
    <mergeCell ref="K129:M129"/>
    <mergeCell ref="A130:M130"/>
    <mergeCell ref="A131:M131"/>
    <mergeCell ref="O127:AE132"/>
    <mergeCell ref="A125:J125"/>
    <mergeCell ref="K125:M125"/>
    <mergeCell ref="O125:AA125"/>
    <mergeCell ref="AB125:AE125"/>
    <mergeCell ref="A126:J126"/>
    <mergeCell ref="K126:M126"/>
    <mergeCell ref="A127:J127"/>
    <mergeCell ref="K127:M127"/>
    <mergeCell ref="O126:AA126"/>
    <mergeCell ref="AB126:AE126"/>
    <mergeCell ref="A123:M123"/>
    <mergeCell ref="O123:AE123"/>
    <mergeCell ref="A124:J124"/>
    <mergeCell ref="K124:M124"/>
    <mergeCell ref="O124:AA124"/>
    <mergeCell ref="AB124:AE124"/>
    <mergeCell ref="A120:V120"/>
    <mergeCell ref="W120:Z120"/>
    <mergeCell ref="AA120:AE120"/>
    <mergeCell ref="A121:V121"/>
    <mergeCell ref="W121:Z121"/>
    <mergeCell ref="AA121:AE121"/>
    <mergeCell ref="A119:I119"/>
    <mergeCell ref="J119:M119"/>
    <mergeCell ref="O119:R119"/>
    <mergeCell ref="S119:V119"/>
    <mergeCell ref="W119:Z119"/>
    <mergeCell ref="AA119:AE119"/>
    <mergeCell ref="A118:I118"/>
    <mergeCell ref="J118:M118"/>
    <mergeCell ref="O118:R118"/>
    <mergeCell ref="S118:V118"/>
    <mergeCell ref="W118:Z118"/>
    <mergeCell ref="AA118:AE118"/>
    <mergeCell ref="A117:I117"/>
    <mergeCell ref="J117:M117"/>
    <mergeCell ref="O117:R117"/>
    <mergeCell ref="S117:V117"/>
    <mergeCell ref="W117:Z117"/>
    <mergeCell ref="AA117:AE117"/>
    <mergeCell ref="A116:I116"/>
    <mergeCell ref="J116:M116"/>
    <mergeCell ref="O116:R116"/>
    <mergeCell ref="S116:V116"/>
    <mergeCell ref="W116:Z116"/>
    <mergeCell ref="AA116:AE116"/>
    <mergeCell ref="A115:I115"/>
    <mergeCell ref="J115:M115"/>
    <mergeCell ref="O115:R115"/>
    <mergeCell ref="S115:V115"/>
    <mergeCell ref="W115:Z115"/>
    <mergeCell ref="AA115:AE115"/>
    <mergeCell ref="A114:I114"/>
    <mergeCell ref="J114:M114"/>
    <mergeCell ref="O114:R114"/>
    <mergeCell ref="S114:V114"/>
    <mergeCell ref="W114:Z114"/>
    <mergeCell ref="AA114:AE114"/>
    <mergeCell ref="A113:I113"/>
    <mergeCell ref="J113:M113"/>
    <mergeCell ref="O113:R113"/>
    <mergeCell ref="S113:V113"/>
    <mergeCell ref="W113:Z113"/>
    <mergeCell ref="AA113:AE113"/>
    <mergeCell ref="A112:I112"/>
    <mergeCell ref="J112:M112"/>
    <mergeCell ref="O112:R112"/>
    <mergeCell ref="S112:V112"/>
    <mergeCell ref="W112:Z112"/>
    <mergeCell ref="AA112:AE112"/>
    <mergeCell ref="A111:I111"/>
    <mergeCell ref="J111:M111"/>
    <mergeCell ref="O111:R111"/>
    <mergeCell ref="S111:V111"/>
    <mergeCell ref="W111:Z111"/>
    <mergeCell ref="AA111:AE111"/>
    <mergeCell ref="A110:I110"/>
    <mergeCell ref="J110:M110"/>
    <mergeCell ref="O110:R110"/>
    <mergeCell ref="S110:V110"/>
    <mergeCell ref="W110:Z110"/>
    <mergeCell ref="AA110:AE110"/>
    <mergeCell ref="A109:I109"/>
    <mergeCell ref="J109:M109"/>
    <mergeCell ref="O109:R109"/>
    <mergeCell ref="S109:V109"/>
    <mergeCell ref="W109:Z109"/>
    <mergeCell ref="AA109:AE109"/>
    <mergeCell ref="A106:V106"/>
    <mergeCell ref="W106:Z106"/>
    <mergeCell ref="AA106:AE106"/>
    <mergeCell ref="A107:AE107"/>
    <mergeCell ref="A108:I108"/>
    <mergeCell ref="J108:N108"/>
    <mergeCell ref="O108:R108"/>
    <mergeCell ref="S108:V108"/>
    <mergeCell ref="W108:Z108"/>
    <mergeCell ref="AA108:AE108"/>
    <mergeCell ref="A105:I105"/>
    <mergeCell ref="J105:M105"/>
    <mergeCell ref="O105:R105"/>
    <mergeCell ref="S105:V105"/>
    <mergeCell ref="W105:Z105"/>
    <mergeCell ref="AA105:AE105"/>
    <mergeCell ref="A104:I104"/>
    <mergeCell ref="J104:M104"/>
    <mergeCell ref="O104:R104"/>
    <mergeCell ref="S104:V104"/>
    <mergeCell ref="W104:Z104"/>
    <mergeCell ref="AA104:AE104"/>
    <mergeCell ref="A103:I103"/>
    <mergeCell ref="J103:M103"/>
    <mergeCell ref="O103:R103"/>
    <mergeCell ref="S103:V103"/>
    <mergeCell ref="W103:Z103"/>
    <mergeCell ref="AA103:AE103"/>
    <mergeCell ref="A102:I102"/>
    <mergeCell ref="J102:M102"/>
    <mergeCell ref="O102:R102"/>
    <mergeCell ref="S102:V102"/>
    <mergeCell ref="W102:Z102"/>
    <mergeCell ref="AA102:AE102"/>
    <mergeCell ref="A101:I101"/>
    <mergeCell ref="J101:M101"/>
    <mergeCell ref="O101:R101"/>
    <mergeCell ref="S101:V101"/>
    <mergeCell ref="W101:Z101"/>
    <mergeCell ref="AA101:AE101"/>
    <mergeCell ref="A100:I100"/>
    <mergeCell ref="J100:M100"/>
    <mergeCell ref="O100:R100"/>
    <mergeCell ref="S100:V100"/>
    <mergeCell ref="W100:Z100"/>
    <mergeCell ref="AA100:AE100"/>
    <mergeCell ref="A99:I99"/>
    <mergeCell ref="J99:M99"/>
    <mergeCell ref="O99:R99"/>
    <mergeCell ref="S99:V99"/>
    <mergeCell ref="W99:Z99"/>
    <mergeCell ref="AA99:AE99"/>
    <mergeCell ref="A98:I98"/>
    <mergeCell ref="J98:M98"/>
    <mergeCell ref="O98:R98"/>
    <mergeCell ref="S98:V98"/>
    <mergeCell ref="W98:Z98"/>
    <mergeCell ref="AA98:AE98"/>
    <mergeCell ref="A97:I97"/>
    <mergeCell ref="J97:M97"/>
    <mergeCell ref="O97:R97"/>
    <mergeCell ref="S97:V97"/>
    <mergeCell ref="W97:Z97"/>
    <mergeCell ref="AA97:AE97"/>
    <mergeCell ref="A96:I96"/>
    <mergeCell ref="J96:M96"/>
    <mergeCell ref="O96:R96"/>
    <mergeCell ref="S96:V96"/>
    <mergeCell ref="W96:Z96"/>
    <mergeCell ref="AA96:AE96"/>
    <mergeCell ref="A95:I95"/>
    <mergeCell ref="J95:M95"/>
    <mergeCell ref="O95:R95"/>
    <mergeCell ref="S95:V95"/>
    <mergeCell ref="W95:Z95"/>
    <mergeCell ref="AA95:AE95"/>
    <mergeCell ref="A93:AE93"/>
    <mergeCell ref="A94:I94"/>
    <mergeCell ref="J94:N94"/>
    <mergeCell ref="O94:R94"/>
    <mergeCell ref="S94:V94"/>
    <mergeCell ref="W94:Z94"/>
    <mergeCell ref="AA94:AE94"/>
    <mergeCell ref="AA88:AE88"/>
    <mergeCell ref="A89:P89"/>
    <mergeCell ref="Q89:U89"/>
    <mergeCell ref="A90:P90"/>
    <mergeCell ref="Q90:U90"/>
    <mergeCell ref="A92:AE92"/>
    <mergeCell ref="V85:Z85"/>
    <mergeCell ref="AA85:AE85"/>
    <mergeCell ref="V86:Z86"/>
    <mergeCell ref="AA86:AE86"/>
    <mergeCell ref="H87:P88"/>
    <mergeCell ref="Q87:U88"/>
    <mergeCell ref="V87:Z87"/>
    <mergeCell ref="AA87:AE87"/>
    <mergeCell ref="V88:Z88"/>
    <mergeCell ref="A87:G87"/>
    <mergeCell ref="A88:B88"/>
    <mergeCell ref="C88:G88"/>
    <mergeCell ref="H85:P86"/>
    <mergeCell ref="Q85:U86"/>
    <mergeCell ref="A85:G85"/>
    <mergeCell ref="A86:B86"/>
    <mergeCell ref="C86:G86"/>
    <mergeCell ref="A77:B77"/>
    <mergeCell ref="A76:G76"/>
    <mergeCell ref="C77:G77"/>
    <mergeCell ref="A78:G78"/>
    <mergeCell ref="A79:B79"/>
    <mergeCell ref="C79:G79"/>
    <mergeCell ref="K83:R83"/>
    <mergeCell ref="S83:U83"/>
    <mergeCell ref="A84:G84"/>
    <mergeCell ref="H84:P84"/>
    <mergeCell ref="Q84:U84"/>
    <mergeCell ref="H78:P79"/>
    <mergeCell ref="Q78:U79"/>
    <mergeCell ref="A80:P80"/>
    <mergeCell ref="Q80:U80"/>
    <mergeCell ref="A81:AE81"/>
    <mergeCell ref="A82:G82"/>
    <mergeCell ref="H82:J82"/>
    <mergeCell ref="K82:R82"/>
    <mergeCell ref="S82:U82"/>
    <mergeCell ref="V82:AE84"/>
    <mergeCell ref="A83:G83"/>
    <mergeCell ref="H83:J83"/>
    <mergeCell ref="V78:Z78"/>
    <mergeCell ref="AA78:AE78"/>
    <mergeCell ref="V79:Z79"/>
    <mergeCell ref="AA79:AE79"/>
    <mergeCell ref="H76:P77"/>
    <mergeCell ref="Q76:U77"/>
    <mergeCell ref="V76:Z76"/>
    <mergeCell ref="AA76:AE76"/>
    <mergeCell ref="V77:Z77"/>
    <mergeCell ref="AA77:AE77"/>
    <mergeCell ref="H74:J74"/>
    <mergeCell ref="K74:R74"/>
    <mergeCell ref="S74:U74"/>
    <mergeCell ref="A75:G75"/>
    <mergeCell ref="H75:P75"/>
    <mergeCell ref="Q75:U75"/>
    <mergeCell ref="A69:AB69"/>
    <mergeCell ref="AC69:AE69"/>
    <mergeCell ref="A71:AE71"/>
    <mergeCell ref="A72:AE72"/>
    <mergeCell ref="A73:G73"/>
    <mergeCell ref="H73:J73"/>
    <mergeCell ref="K73:R73"/>
    <mergeCell ref="S73:U73"/>
    <mergeCell ref="V73:AE75"/>
    <mergeCell ref="A74:G74"/>
    <mergeCell ref="A65:I66"/>
    <mergeCell ref="J65:S66"/>
    <mergeCell ref="T65:X66"/>
    <mergeCell ref="Y65:AB66"/>
    <mergeCell ref="AC65:AE66"/>
    <mergeCell ref="A67:I68"/>
    <mergeCell ref="J67:S68"/>
    <mergeCell ref="T67:X68"/>
    <mergeCell ref="Y67:AB68"/>
    <mergeCell ref="AC67:AE68"/>
    <mergeCell ref="A62:AE62"/>
    <mergeCell ref="A63:I64"/>
    <mergeCell ref="J63:S64"/>
    <mergeCell ref="T63:X64"/>
    <mergeCell ref="Y63:AB64"/>
    <mergeCell ref="AC63:AE64"/>
    <mergeCell ref="A58:I59"/>
    <mergeCell ref="J58:S59"/>
    <mergeCell ref="T58:X59"/>
    <mergeCell ref="Y58:AB59"/>
    <mergeCell ref="AC58:AE59"/>
    <mergeCell ref="A60:AB60"/>
    <mergeCell ref="AC60:AE60"/>
    <mergeCell ref="A54:I55"/>
    <mergeCell ref="J54:S55"/>
    <mergeCell ref="T54:X55"/>
    <mergeCell ref="Y54:AB55"/>
    <mergeCell ref="AC54:AE55"/>
    <mergeCell ref="A56:I57"/>
    <mergeCell ref="J56:S57"/>
    <mergeCell ref="T56:X57"/>
    <mergeCell ref="Y56:AB57"/>
    <mergeCell ref="AC56:AE57"/>
    <mergeCell ref="A49:I50"/>
    <mergeCell ref="J49:S50"/>
    <mergeCell ref="T49:AB50"/>
    <mergeCell ref="AC49:AE50"/>
    <mergeCell ref="A51:I53"/>
    <mergeCell ref="J51:S53"/>
    <mergeCell ref="T51:X53"/>
    <mergeCell ref="Y51:AB53"/>
    <mergeCell ref="AC51:AE53"/>
    <mergeCell ref="A47:I48"/>
    <mergeCell ref="J47:S48"/>
    <mergeCell ref="T47:AB48"/>
    <mergeCell ref="AC47:AE48"/>
    <mergeCell ref="A41:I42"/>
    <mergeCell ref="J41:S42"/>
    <mergeCell ref="T41:AB42"/>
    <mergeCell ref="AC41:AE42"/>
    <mergeCell ref="A43:I44"/>
    <mergeCell ref="J43:S44"/>
    <mergeCell ref="T43:AB44"/>
    <mergeCell ref="AC43:AE44"/>
    <mergeCell ref="A37:AE37"/>
    <mergeCell ref="A38:I40"/>
    <mergeCell ref="J38:S40"/>
    <mergeCell ref="T38:AB40"/>
    <mergeCell ref="AC38:AE40"/>
    <mergeCell ref="D35:AD35"/>
    <mergeCell ref="A45:I46"/>
    <mergeCell ref="J45:S46"/>
    <mergeCell ref="T45:AB46"/>
    <mergeCell ref="AC45:AE46"/>
    <mergeCell ref="A30:C30"/>
    <mergeCell ref="D30:P30"/>
    <mergeCell ref="Q30:AE31"/>
    <mergeCell ref="A31:C31"/>
    <mergeCell ref="D31:P31"/>
    <mergeCell ref="Q32:Z33"/>
    <mergeCell ref="AC32:AE32"/>
    <mergeCell ref="AA33:AE33"/>
    <mergeCell ref="A35:C35"/>
    <mergeCell ref="Q34:Z34"/>
    <mergeCell ref="AC34:AE34"/>
    <mergeCell ref="J34:N34"/>
    <mergeCell ref="O34:P34"/>
    <mergeCell ref="C34:G34"/>
    <mergeCell ref="H34:I34"/>
    <mergeCell ref="A34:B34"/>
    <mergeCell ref="D32:P33"/>
    <mergeCell ref="A32:C33"/>
    <mergeCell ref="W28:X28"/>
    <mergeCell ref="Y28:AB28"/>
    <mergeCell ref="AC28:AE28"/>
    <mergeCell ref="S26:W26"/>
    <mergeCell ref="X26:Y26"/>
    <mergeCell ref="Q26:R26"/>
    <mergeCell ref="AB26:AE26"/>
    <mergeCell ref="Z26:AA26"/>
    <mergeCell ref="A29:P29"/>
    <mergeCell ref="Q29:AE29"/>
    <mergeCell ref="A27:P27"/>
    <mergeCell ref="J26:K26"/>
    <mergeCell ref="N26:P26"/>
    <mergeCell ref="A26:B26"/>
    <mergeCell ref="C26:I26"/>
    <mergeCell ref="Q27:AE27"/>
    <mergeCell ref="A28:B28"/>
    <mergeCell ref="C28:E28"/>
    <mergeCell ref="G28:J28"/>
    <mergeCell ref="K28:P28"/>
    <mergeCell ref="Q28:V28"/>
    <mergeCell ref="A22:L22"/>
    <mergeCell ref="A24:B24"/>
    <mergeCell ref="S25:W25"/>
    <mergeCell ref="X25:Y25"/>
    <mergeCell ref="Z25:AB25"/>
    <mergeCell ref="AC25:AD25"/>
    <mergeCell ref="T24:Y24"/>
    <mergeCell ref="Z24:AB24"/>
    <mergeCell ref="AC24:AE24"/>
    <mergeCell ref="Q25:R25"/>
    <mergeCell ref="Z23:AE23"/>
    <mergeCell ref="A23:Y23"/>
    <mergeCell ref="C24:P24"/>
    <mergeCell ref="A25:B25"/>
    <mergeCell ref="C25:P25"/>
    <mergeCell ref="Q24:S24"/>
    <mergeCell ref="T22:V22"/>
    <mergeCell ref="AC22:AE22"/>
    <mergeCell ref="M22:S22"/>
    <mergeCell ref="W22:AB22"/>
    <mergeCell ref="A20:L20"/>
    <mergeCell ref="A21:L21"/>
    <mergeCell ref="A18:L18"/>
    <mergeCell ref="A19:L19"/>
    <mergeCell ref="T18:V18"/>
    <mergeCell ref="T19:V19"/>
    <mergeCell ref="T20:V20"/>
    <mergeCell ref="T21:V21"/>
    <mergeCell ref="AC18:AE18"/>
    <mergeCell ref="AC19:AE19"/>
    <mergeCell ref="AC20:AE20"/>
    <mergeCell ref="AC21:AE21"/>
    <mergeCell ref="M18:S18"/>
    <mergeCell ref="M19:S19"/>
    <mergeCell ref="M20:S20"/>
    <mergeCell ref="M21:S21"/>
    <mergeCell ref="W18:AB18"/>
    <mergeCell ref="W19:AB19"/>
    <mergeCell ref="W20:AB20"/>
    <mergeCell ref="W21:AB21"/>
    <mergeCell ref="A16:L16"/>
    <mergeCell ref="A17:L17"/>
    <mergeCell ref="A14:L14"/>
    <mergeCell ref="A15:L15"/>
    <mergeCell ref="T14:V14"/>
    <mergeCell ref="T15:V15"/>
    <mergeCell ref="T16:V16"/>
    <mergeCell ref="T17:V17"/>
    <mergeCell ref="AC14:AE14"/>
    <mergeCell ref="AC15:AE15"/>
    <mergeCell ref="AC16:AE16"/>
    <mergeCell ref="AC17:AE17"/>
    <mergeCell ref="M14:S14"/>
    <mergeCell ref="M15:S15"/>
    <mergeCell ref="M16:S16"/>
    <mergeCell ref="M17:S17"/>
    <mergeCell ref="W14:AB14"/>
    <mergeCell ref="W15:AB15"/>
    <mergeCell ref="W16:AB16"/>
    <mergeCell ref="W17:AB17"/>
    <mergeCell ref="A11:L11"/>
    <mergeCell ref="A13:L13"/>
    <mergeCell ref="A10:L10"/>
    <mergeCell ref="M10:S10"/>
    <mergeCell ref="T10:V10"/>
    <mergeCell ref="W10:AB10"/>
    <mergeCell ref="AC10:AE10"/>
    <mergeCell ref="A12:L12"/>
    <mergeCell ref="M12:R12"/>
    <mergeCell ref="T12:V12"/>
    <mergeCell ref="T11:V11"/>
    <mergeCell ref="T13:V13"/>
    <mergeCell ref="AC11:AE11"/>
    <mergeCell ref="AC13:AE13"/>
    <mergeCell ref="M11:S11"/>
    <mergeCell ref="M13:S13"/>
    <mergeCell ref="W11:AB11"/>
    <mergeCell ref="W13:AB13"/>
    <mergeCell ref="W12:AB12"/>
    <mergeCell ref="AC12:AE12"/>
    <mergeCell ref="Z1:AE4"/>
    <mergeCell ref="I1:X4"/>
    <mergeCell ref="A5:AE7"/>
    <mergeCell ref="A8:L8"/>
    <mergeCell ref="M8:V8"/>
    <mergeCell ref="W8:AE8"/>
    <mergeCell ref="A9:L9"/>
    <mergeCell ref="M9:S9"/>
    <mergeCell ref="T9:V9"/>
    <mergeCell ref="W9:AB9"/>
    <mergeCell ref="AC9:AE9"/>
  </mergeCells>
  <conditionalFormatting sqref="A130:M130">
    <cfRule type="containsText" dxfId="145" priority="5" operator="containsText" text="fine">
      <formula>NOT(ISERROR(SEARCH("fine",A130)))</formula>
    </cfRule>
    <cfRule type="containsErrors" dxfId="144" priority="11">
      <formula>ISERROR(A130)</formula>
    </cfRule>
  </conditionalFormatting>
  <conditionalFormatting sqref="K129:M129">
    <cfRule type="cellIs" dxfId="143" priority="9" operator="lessThan">
      <formula>0</formula>
    </cfRule>
  </conditionalFormatting>
  <conditionalFormatting sqref="AA33:AE33">
    <cfRule type="cellIs" dxfId="142" priority="8" operator="equal">
      <formula>"Continue"</formula>
    </cfRule>
  </conditionalFormatting>
  <conditionalFormatting sqref="AB126">
    <cfRule type="cellIs" dxfId="141" priority="6" operator="equal">
      <formula>"RED FLAG"</formula>
    </cfRule>
    <cfRule type="cellIs" dxfId="140" priority="7" operator="equal">
      <formula>"No"</formula>
    </cfRule>
  </conditionalFormatting>
  <conditionalFormatting sqref="AB26:AE26">
    <cfRule type="containsErrors" dxfId="139" priority="16">
      <formula>ISERROR(AB26)</formula>
    </cfRule>
  </conditionalFormatting>
  <conditionalFormatting sqref="AB126:AE126">
    <cfRule type="containsErrors" dxfId="138" priority="17">
      <formula>ISERROR(AB126)</formula>
    </cfRule>
  </conditionalFormatting>
  <dataValidations count="6">
    <dataValidation type="list" allowBlank="1" showInputMessage="1" showErrorMessage="1" sqref="M12" xr:uid="{391EDEDA-8795-4F35-B8A3-F34F6A6A9FC6}">
      <formula1>$AF$8:$AF$10</formula1>
    </dataValidation>
    <dataValidation type="list" allowBlank="1" showInputMessage="1" showErrorMessage="1" sqref="X25:Y26" xr:uid="{28F58390-FEA7-4F7D-A317-7346AF719A2D}">
      <formula1>$AF$24:$AF$28</formula1>
    </dataValidation>
    <dataValidation type="list" allowBlank="1" showInputMessage="1" showErrorMessage="1" sqref="C28:E28" xr:uid="{00F0450E-A222-48DA-9B26-4D5FE796DA5D}">
      <formula1>$AF$20:$AF$23</formula1>
    </dataValidation>
    <dataValidation type="list" allowBlank="1" showInputMessage="1" showErrorMessage="1" sqref="J95:M105 J109:M119" xr:uid="{E21564AA-F5CC-4B9C-8225-52F128FF2891}">
      <formula1>$AF$92:$AF$107</formula1>
    </dataValidation>
    <dataValidation type="list" allowBlank="1" showInputMessage="1" showErrorMessage="1" sqref="AC25 AE25" xr:uid="{22968719-3C9C-4C1D-8909-A16FECEE64C2}">
      <formula1>$AG$25:$AG$27</formula1>
    </dataValidation>
    <dataValidation type="list" allowBlank="1" showInputMessage="1" showErrorMessage="1" sqref="O34:P34 H34" xr:uid="{EF8A642E-C645-4036-AA0B-1F4CC4E75D2B}">
      <formula1>$AF$29:$AF$32</formula1>
    </dataValidation>
  </dataValidations>
  <printOptions horizontalCentered="1"/>
  <pageMargins left="0.25" right="0.25" top="0.5" bottom="0.5" header="0.2" footer="0.3"/>
  <pageSetup scale="90" orientation="landscape" horizontalDpi="204" verticalDpi="196" r:id="rId1"/>
  <headerFooter>
    <oddHeader>&amp;C&amp;"Times New Roman,Bold"&amp;16WORK INDIVIDUALIZED BUDGET</oddHeader>
    <oddFooter>&amp;L&amp;A&amp;C&amp;P of &amp;N&amp;RRev 1/1/2025</oddFooter>
  </headerFooter>
  <rowBreaks count="5" manualBreakCount="5">
    <brk id="36" max="16383" man="1"/>
    <brk id="70" max="16383" man="1"/>
    <brk id="106" max="16383" man="1"/>
    <brk id="141" max="16383" man="1"/>
    <brk id="164" max="30" man="1"/>
  </rowBreaks>
  <ignoredErrors>
    <ignoredError sqref="A130" evalError="1"/>
  </ignoredError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sheetPr>
  <dimension ref="A1:M116"/>
  <sheetViews>
    <sheetView showGridLines="0" view="pageLayout" topLeftCell="A84" zoomScaleNormal="100" workbookViewId="0">
      <selection activeCell="B47" sqref="B47"/>
    </sheetView>
  </sheetViews>
  <sheetFormatPr defaultColWidth="9.08984375" defaultRowHeight="14.5" x14ac:dyDescent="0.35"/>
  <cols>
    <col min="1" max="7" width="3" customWidth="1"/>
    <col min="8" max="12" width="9.54296875" customWidth="1"/>
    <col min="13" max="13" width="24.08984375" customWidth="1"/>
  </cols>
  <sheetData>
    <row r="1" spans="1:13" x14ac:dyDescent="0.35">
      <c r="A1" s="585" t="s">
        <v>40</v>
      </c>
      <c r="B1" s="585"/>
      <c r="C1" s="585"/>
      <c r="D1" s="585"/>
      <c r="E1" s="585"/>
      <c r="F1" s="585"/>
      <c r="G1" s="585"/>
      <c r="H1" s="585"/>
      <c r="I1" s="585"/>
      <c r="J1" s="585"/>
      <c r="K1" s="585"/>
      <c r="L1" s="585"/>
      <c r="M1" s="585"/>
    </row>
    <row r="2" spans="1:13" ht="15" thickBot="1" x14ac:dyDescent="0.4">
      <c r="A2" s="587" t="s">
        <v>59</v>
      </c>
      <c r="B2" s="587"/>
      <c r="C2" s="587"/>
      <c r="D2" s="587"/>
      <c r="E2" s="587"/>
      <c r="F2" s="587"/>
      <c r="G2" s="587"/>
      <c r="H2" s="587"/>
      <c r="I2" s="587"/>
      <c r="J2" s="587"/>
      <c r="K2" s="587"/>
      <c r="L2" s="587"/>
      <c r="M2" s="587"/>
    </row>
    <row r="3" spans="1:13" ht="15" thickBot="1" x14ac:dyDescent="0.4">
      <c r="B3" s="6"/>
      <c r="D3" s="585" t="s">
        <v>192</v>
      </c>
      <c r="E3" s="585"/>
      <c r="F3" s="585"/>
      <c r="G3" s="585"/>
      <c r="H3" s="585"/>
      <c r="I3" s="585"/>
      <c r="J3" s="585"/>
      <c r="K3" s="585"/>
      <c r="L3" s="585"/>
      <c r="M3" s="585"/>
    </row>
    <row r="4" spans="1:13" x14ac:dyDescent="0.35">
      <c r="E4" s="2" t="s">
        <v>41</v>
      </c>
      <c r="F4" s="588" t="s">
        <v>42</v>
      </c>
      <c r="G4" s="588"/>
      <c r="H4" s="588"/>
      <c r="I4" s="588"/>
      <c r="J4" s="588"/>
      <c r="K4" s="588"/>
      <c r="L4" s="588"/>
      <c r="M4" s="588"/>
    </row>
    <row r="5" spans="1:13" x14ac:dyDescent="0.35">
      <c r="E5" s="2"/>
      <c r="F5" s="588"/>
      <c r="G5" s="588"/>
      <c r="H5" s="588"/>
      <c r="I5" s="588"/>
      <c r="J5" s="588"/>
      <c r="K5" s="588"/>
      <c r="L5" s="588"/>
      <c r="M5" s="588"/>
    </row>
    <row r="6" spans="1:13" ht="15" thickBot="1" x14ac:dyDescent="0.4">
      <c r="F6" s="588"/>
      <c r="G6" s="588"/>
      <c r="H6" s="588"/>
      <c r="I6" s="588"/>
      <c r="J6" s="588"/>
      <c r="K6" s="588"/>
      <c r="L6" s="588"/>
      <c r="M6" s="588"/>
    </row>
    <row r="7" spans="1:13" ht="15" thickBot="1" x14ac:dyDescent="0.4">
      <c r="B7" s="6"/>
      <c r="D7" s="585" t="s">
        <v>97</v>
      </c>
      <c r="E7" s="585"/>
      <c r="F7" s="585"/>
      <c r="G7" s="585"/>
      <c r="H7" s="585"/>
      <c r="I7" s="585"/>
      <c r="J7" s="585"/>
      <c r="K7" s="585"/>
      <c r="L7" s="585"/>
      <c r="M7" s="585"/>
    </row>
    <row r="8" spans="1:13" ht="15" thickBot="1" x14ac:dyDescent="0.4">
      <c r="E8" s="2" t="s">
        <v>41</v>
      </c>
      <c r="F8" s="588" t="s">
        <v>44</v>
      </c>
      <c r="G8" s="588"/>
      <c r="H8" s="588"/>
      <c r="I8" s="588"/>
      <c r="J8" s="588"/>
      <c r="K8" s="588"/>
      <c r="L8" s="588"/>
      <c r="M8" s="588"/>
    </row>
    <row r="9" spans="1:13" ht="15" thickBot="1" x14ac:dyDescent="0.4">
      <c r="B9" s="6"/>
      <c r="D9" s="585" t="s">
        <v>193</v>
      </c>
      <c r="E9" s="585"/>
      <c r="F9" s="585"/>
      <c r="G9" s="585"/>
      <c r="H9" s="585"/>
      <c r="I9" s="585"/>
      <c r="J9" s="585"/>
      <c r="K9" s="585"/>
      <c r="L9" s="585"/>
      <c r="M9" s="585"/>
    </row>
    <row r="10" spans="1:13" x14ac:dyDescent="0.35">
      <c r="E10" s="2" t="s">
        <v>41</v>
      </c>
      <c r="F10" s="588" t="s">
        <v>43</v>
      </c>
      <c r="G10" s="588"/>
      <c r="H10" s="588"/>
      <c r="I10" s="588"/>
      <c r="J10" s="588"/>
      <c r="K10" s="588"/>
      <c r="L10" s="588"/>
      <c r="M10" s="588"/>
    </row>
    <row r="11" spans="1:13" x14ac:dyDescent="0.35">
      <c r="F11" s="588"/>
      <c r="G11" s="588"/>
      <c r="H11" s="588"/>
      <c r="I11" s="588"/>
      <c r="J11" s="588"/>
      <c r="K11" s="588"/>
      <c r="L11" s="588"/>
      <c r="M11" s="588"/>
    </row>
    <row r="12" spans="1:13" x14ac:dyDescent="0.35">
      <c r="E12" s="2" t="s">
        <v>41</v>
      </c>
      <c r="F12" s="588" t="s">
        <v>98</v>
      </c>
      <c r="G12" s="588"/>
      <c r="H12" s="588"/>
      <c r="I12" s="588"/>
      <c r="J12" s="588"/>
      <c r="K12" s="588"/>
      <c r="L12" s="588"/>
      <c r="M12" s="588"/>
    </row>
    <row r="13" spans="1:13" x14ac:dyDescent="0.35">
      <c r="F13" s="588"/>
      <c r="G13" s="588"/>
      <c r="H13" s="588"/>
      <c r="I13" s="588"/>
      <c r="J13" s="588"/>
      <c r="K13" s="588"/>
      <c r="L13" s="588"/>
      <c r="M13" s="588"/>
    </row>
    <row r="14" spans="1:13" ht="15" thickBot="1" x14ac:dyDescent="0.4">
      <c r="A14" s="587" t="s">
        <v>58</v>
      </c>
      <c r="B14" s="587"/>
      <c r="C14" s="587"/>
      <c r="D14" s="587"/>
      <c r="E14" s="587"/>
      <c r="F14" s="587"/>
      <c r="G14" s="587"/>
      <c r="H14" s="587"/>
      <c r="I14" s="587"/>
      <c r="J14" s="587"/>
      <c r="K14" s="587"/>
      <c r="L14" s="587"/>
      <c r="M14" s="587"/>
    </row>
    <row r="15" spans="1:13" ht="15" thickBot="1" x14ac:dyDescent="0.4">
      <c r="B15" s="6"/>
      <c r="D15" s="586" t="s">
        <v>80</v>
      </c>
      <c r="E15" s="586"/>
      <c r="F15" s="586"/>
      <c r="G15" s="586"/>
      <c r="H15" s="586"/>
      <c r="I15" s="586"/>
      <c r="J15" s="586"/>
      <c r="K15" s="586"/>
      <c r="L15" s="586"/>
      <c r="M15" s="586"/>
    </row>
    <row r="16" spans="1:13" ht="15" thickBot="1" x14ac:dyDescent="0.4">
      <c r="B16" s="7"/>
      <c r="D16" s="586" t="s">
        <v>46</v>
      </c>
      <c r="E16" s="586"/>
      <c r="F16" s="586"/>
      <c r="G16" s="586"/>
      <c r="H16" s="586"/>
      <c r="I16" s="586"/>
      <c r="J16" s="586"/>
      <c r="K16" s="586"/>
      <c r="L16" s="586"/>
      <c r="M16" s="586"/>
    </row>
    <row r="17" spans="1:13" ht="15" thickBot="1" x14ac:dyDescent="0.4">
      <c r="B17" s="7"/>
      <c r="D17" s="586" t="s">
        <v>99</v>
      </c>
      <c r="E17" s="586"/>
      <c r="F17" s="586"/>
      <c r="G17" s="586"/>
      <c r="H17" s="586"/>
      <c r="I17" s="586"/>
      <c r="J17" s="586"/>
      <c r="K17" s="586"/>
      <c r="L17" s="586"/>
      <c r="M17" s="586"/>
    </row>
    <row r="18" spans="1:13" ht="15" thickBot="1" x14ac:dyDescent="0.4">
      <c r="B18" s="7"/>
      <c r="D18" s="586" t="s">
        <v>45</v>
      </c>
      <c r="E18" s="586"/>
      <c r="F18" s="586"/>
      <c r="G18" s="586"/>
      <c r="H18" s="586"/>
      <c r="I18" s="586"/>
      <c r="J18" s="586"/>
      <c r="K18" s="586"/>
      <c r="L18" s="586"/>
      <c r="M18" s="586"/>
    </row>
    <row r="19" spans="1:13" ht="15" thickBot="1" x14ac:dyDescent="0.4">
      <c r="B19" s="7"/>
      <c r="D19" s="586" t="s">
        <v>100</v>
      </c>
      <c r="E19" s="586"/>
      <c r="F19" s="586"/>
      <c r="G19" s="586"/>
      <c r="H19" s="586"/>
      <c r="I19" s="586"/>
      <c r="J19" s="586"/>
      <c r="K19" s="586"/>
      <c r="L19" s="586"/>
      <c r="M19" s="586"/>
    </row>
    <row r="20" spans="1:13" ht="15" thickBot="1" x14ac:dyDescent="0.4">
      <c r="A20" s="587" t="s">
        <v>47</v>
      </c>
      <c r="B20" s="587"/>
      <c r="C20" s="587"/>
      <c r="D20" s="587"/>
      <c r="E20" s="587"/>
      <c r="F20" s="587"/>
      <c r="G20" s="587"/>
      <c r="H20" s="587"/>
      <c r="I20" s="587"/>
      <c r="J20" s="587"/>
      <c r="K20" s="587"/>
      <c r="L20" s="587"/>
      <c r="M20" s="587"/>
    </row>
    <row r="21" spans="1:13" ht="15" thickBot="1" x14ac:dyDescent="0.4">
      <c r="B21" s="6"/>
      <c r="D21" s="586" t="s">
        <v>48</v>
      </c>
      <c r="E21" s="586"/>
      <c r="F21" s="586"/>
      <c r="G21" s="586"/>
      <c r="H21" s="586"/>
      <c r="I21" s="586"/>
      <c r="J21" s="586"/>
      <c r="K21" s="586"/>
      <c r="L21" s="586"/>
      <c r="M21" s="586"/>
    </row>
    <row r="22" spans="1:13" ht="15" thickBot="1" x14ac:dyDescent="0.4">
      <c r="B22" s="7"/>
      <c r="D22" s="586" t="s">
        <v>49</v>
      </c>
      <c r="E22" s="586"/>
      <c r="F22" s="586"/>
      <c r="G22" s="586"/>
      <c r="H22" s="586"/>
      <c r="I22" s="586"/>
      <c r="J22" s="586"/>
      <c r="K22" s="586"/>
      <c r="L22" s="586"/>
      <c r="M22" s="586"/>
    </row>
    <row r="23" spans="1:13" ht="15" thickBot="1" x14ac:dyDescent="0.4">
      <c r="B23" s="7"/>
      <c r="D23" s="586" t="s">
        <v>50</v>
      </c>
      <c r="E23" s="586"/>
      <c r="F23" s="586"/>
      <c r="G23" s="586"/>
      <c r="H23" s="586"/>
      <c r="I23" s="586"/>
      <c r="J23" s="586"/>
      <c r="K23" s="586"/>
      <c r="L23" s="586"/>
      <c r="M23" s="586"/>
    </row>
    <row r="24" spans="1:13" ht="15" thickBot="1" x14ac:dyDescent="0.4">
      <c r="B24" s="7"/>
      <c r="D24" s="586" t="s">
        <v>51</v>
      </c>
      <c r="E24" s="586"/>
      <c r="F24" s="586"/>
      <c r="G24" s="586"/>
      <c r="H24" s="586"/>
      <c r="I24" s="586"/>
      <c r="J24" s="586"/>
      <c r="K24" s="586"/>
      <c r="L24" s="586"/>
      <c r="M24" s="586"/>
    </row>
    <row r="25" spans="1:13" ht="15" thickBot="1" x14ac:dyDescent="0.4">
      <c r="B25" s="7"/>
      <c r="D25" s="586" t="s">
        <v>52</v>
      </c>
      <c r="E25" s="586"/>
      <c r="F25" s="586"/>
      <c r="G25" s="586"/>
      <c r="H25" s="586"/>
      <c r="I25" s="586"/>
      <c r="J25" s="586"/>
      <c r="K25" s="586"/>
      <c r="L25" s="586"/>
      <c r="M25" s="586"/>
    </row>
    <row r="26" spans="1:13" ht="15" customHeight="1" x14ac:dyDescent="0.35">
      <c r="E26" s="2" t="s">
        <v>41</v>
      </c>
      <c r="F26" s="588" t="s">
        <v>365</v>
      </c>
      <c r="G26" s="588"/>
      <c r="H26" s="588"/>
      <c r="I26" s="588"/>
      <c r="J26" s="588"/>
      <c r="K26" s="588"/>
      <c r="L26" s="588"/>
      <c r="M26" s="588"/>
    </row>
    <row r="27" spans="1:13" x14ac:dyDescent="0.35">
      <c r="F27" s="588"/>
      <c r="G27" s="588"/>
      <c r="H27" s="588"/>
      <c r="I27" s="588"/>
      <c r="J27" s="588"/>
      <c r="K27" s="588"/>
      <c r="L27" s="588"/>
      <c r="M27" s="588"/>
    </row>
    <row r="28" spans="1:13" x14ac:dyDescent="0.35">
      <c r="F28" s="588"/>
      <c r="G28" s="588"/>
      <c r="H28" s="588"/>
      <c r="I28" s="588"/>
      <c r="J28" s="588"/>
      <c r="K28" s="588"/>
      <c r="L28" s="588"/>
      <c r="M28" s="588"/>
    </row>
    <row r="29" spans="1:13" x14ac:dyDescent="0.35">
      <c r="F29" s="588"/>
      <c r="G29" s="588"/>
      <c r="H29" s="588"/>
      <c r="I29" s="588"/>
      <c r="J29" s="588"/>
      <c r="K29" s="588"/>
      <c r="L29" s="588"/>
      <c r="M29" s="588"/>
    </row>
    <row r="30" spans="1:13" x14ac:dyDescent="0.35">
      <c r="F30" s="588"/>
      <c r="G30" s="588"/>
      <c r="H30" s="588"/>
      <c r="I30" s="588"/>
      <c r="J30" s="588"/>
      <c r="K30" s="588"/>
      <c r="L30" s="588"/>
      <c r="M30" s="588"/>
    </row>
    <row r="31" spans="1:13" x14ac:dyDescent="0.35">
      <c r="F31" s="588"/>
      <c r="G31" s="588"/>
      <c r="H31" s="588"/>
      <c r="I31" s="588"/>
      <c r="J31" s="588"/>
      <c r="K31" s="588"/>
      <c r="L31" s="588"/>
      <c r="M31" s="588"/>
    </row>
    <row r="32" spans="1:13" ht="15" thickBot="1" x14ac:dyDescent="0.4">
      <c r="F32" s="588"/>
      <c r="G32" s="588"/>
      <c r="H32" s="588"/>
      <c r="I32" s="588"/>
      <c r="J32" s="588"/>
      <c r="K32" s="588"/>
      <c r="L32" s="588"/>
      <c r="M32" s="588"/>
    </row>
    <row r="33" spans="1:13" ht="15" thickBot="1" x14ac:dyDescent="0.4">
      <c r="B33" s="6"/>
      <c r="D33" s="586" t="s">
        <v>53</v>
      </c>
      <c r="E33" s="586"/>
      <c r="F33" s="586"/>
      <c r="G33" s="586"/>
      <c r="H33" s="586"/>
      <c r="I33" s="586"/>
      <c r="J33" s="586"/>
      <c r="K33" s="586"/>
      <c r="L33" s="586"/>
      <c r="M33" s="586"/>
    </row>
    <row r="34" spans="1:13" ht="15.75" customHeight="1" thickBot="1" x14ac:dyDescent="0.4">
      <c r="B34" s="7"/>
      <c r="D34" s="588" t="s">
        <v>102</v>
      </c>
      <c r="E34" s="588"/>
      <c r="F34" s="588"/>
      <c r="G34" s="588"/>
      <c r="H34" s="588"/>
      <c r="I34" s="588"/>
      <c r="J34" s="588"/>
      <c r="K34" s="588"/>
      <c r="L34" s="588"/>
      <c r="M34" s="588"/>
    </row>
    <row r="35" spans="1:13" ht="15.75" customHeight="1" x14ac:dyDescent="0.35">
      <c r="B35" s="247"/>
      <c r="D35" s="588"/>
      <c r="E35" s="588"/>
      <c r="F35" s="588"/>
      <c r="G35" s="588"/>
      <c r="H35" s="588"/>
      <c r="I35" s="588"/>
      <c r="J35" s="588"/>
      <c r="K35" s="588"/>
      <c r="L35" s="588"/>
      <c r="M35" s="588"/>
    </row>
    <row r="36" spans="1:13" ht="15" thickBot="1" x14ac:dyDescent="0.4">
      <c r="A36" s="587" t="s">
        <v>194</v>
      </c>
      <c r="B36" s="587"/>
      <c r="C36" s="587"/>
      <c r="D36" s="587"/>
      <c r="E36" s="587"/>
      <c r="F36" s="587"/>
      <c r="G36" s="587"/>
      <c r="H36" s="587"/>
      <c r="I36" s="587"/>
      <c r="J36" s="587"/>
      <c r="K36" s="587"/>
      <c r="L36" s="587"/>
      <c r="M36" s="587"/>
    </row>
    <row r="37" spans="1:13" ht="15" thickBot="1" x14ac:dyDescent="0.4">
      <c r="B37" s="6"/>
      <c r="D37" s="586" t="s">
        <v>195</v>
      </c>
      <c r="E37" s="586"/>
      <c r="F37" s="586"/>
      <c r="G37" s="586"/>
      <c r="H37" s="586"/>
      <c r="I37" s="586"/>
      <c r="J37" s="586"/>
      <c r="K37" s="586"/>
      <c r="L37" s="586"/>
      <c r="M37" s="586"/>
    </row>
    <row r="38" spans="1:13" ht="15" customHeight="1" thickBot="1" x14ac:dyDescent="0.4">
      <c r="E38" s="2" t="s">
        <v>41</v>
      </c>
      <c r="F38" s="588" t="s">
        <v>101</v>
      </c>
      <c r="G38" s="588"/>
      <c r="H38" s="588"/>
      <c r="I38" s="588"/>
      <c r="J38" s="588"/>
      <c r="K38" s="588"/>
      <c r="L38" s="588"/>
      <c r="M38" s="588"/>
    </row>
    <row r="39" spans="1:13" ht="15" thickBot="1" x14ac:dyDescent="0.4">
      <c r="B39" s="6"/>
      <c r="D39" s="588" t="s">
        <v>196</v>
      </c>
      <c r="E39" s="588"/>
      <c r="F39" s="588"/>
      <c r="G39" s="588"/>
      <c r="H39" s="588"/>
      <c r="I39" s="588"/>
      <c r="J39" s="588"/>
      <c r="K39" s="588"/>
      <c r="L39" s="588"/>
      <c r="M39" s="588"/>
    </row>
    <row r="40" spans="1:13" x14ac:dyDescent="0.35">
      <c r="B40" s="3"/>
      <c r="D40" s="588"/>
      <c r="E40" s="588"/>
      <c r="F40" s="588"/>
      <c r="G40" s="588"/>
      <c r="H40" s="588"/>
      <c r="I40" s="588"/>
      <c r="J40" s="588"/>
      <c r="K40" s="588"/>
      <c r="L40" s="588"/>
      <c r="M40" s="588"/>
    </row>
    <row r="41" spans="1:13" ht="15" thickBot="1" x14ac:dyDescent="0.4">
      <c r="A41" s="587" t="s">
        <v>197</v>
      </c>
      <c r="B41" s="587"/>
      <c r="C41" s="587"/>
      <c r="D41" s="587"/>
      <c r="E41" s="587"/>
      <c r="F41" s="587"/>
      <c r="G41" s="587"/>
      <c r="H41" s="587"/>
      <c r="I41" s="587"/>
      <c r="J41" s="587"/>
      <c r="K41" s="587"/>
      <c r="L41" s="587"/>
      <c r="M41" s="587"/>
    </row>
    <row r="42" spans="1:13" ht="15" thickBot="1" x14ac:dyDescent="0.4">
      <c r="B42" s="6"/>
      <c r="D42" s="586" t="s">
        <v>103</v>
      </c>
      <c r="E42" s="586"/>
      <c r="F42" s="586"/>
      <c r="G42" s="586"/>
      <c r="H42" s="586"/>
      <c r="I42" s="586"/>
      <c r="J42" s="586"/>
      <c r="K42" s="586"/>
      <c r="L42" s="586"/>
      <c r="M42" s="586"/>
    </row>
    <row r="43" spans="1:13" ht="15" thickBot="1" x14ac:dyDescent="0.4">
      <c r="B43" s="6"/>
      <c r="D43" s="586" t="s">
        <v>198</v>
      </c>
      <c r="E43" s="586"/>
      <c r="F43" s="586"/>
      <c r="G43" s="586"/>
      <c r="H43" s="586"/>
      <c r="I43" s="586"/>
      <c r="J43" s="586"/>
      <c r="K43" s="586"/>
      <c r="L43" s="586"/>
      <c r="M43" s="586"/>
    </row>
    <row r="44" spans="1:13" ht="15" thickBot="1" x14ac:dyDescent="0.4">
      <c r="B44" s="7"/>
      <c r="D44" s="586" t="s">
        <v>104</v>
      </c>
      <c r="E44" s="586"/>
      <c r="F44" s="586"/>
      <c r="G44" s="586"/>
      <c r="H44" s="586"/>
      <c r="I44" s="586"/>
      <c r="J44" s="586"/>
      <c r="K44" s="586"/>
      <c r="L44" s="586"/>
      <c r="M44" s="586"/>
    </row>
    <row r="45" spans="1:13" ht="15" thickBot="1" x14ac:dyDescent="0.4">
      <c r="B45" s="7"/>
      <c r="D45" s="586" t="s">
        <v>54</v>
      </c>
      <c r="E45" s="586"/>
      <c r="F45" s="586"/>
      <c r="G45" s="586"/>
      <c r="H45" s="586"/>
      <c r="I45" s="586"/>
      <c r="J45" s="586"/>
      <c r="K45" s="586"/>
      <c r="L45" s="586"/>
      <c r="M45" s="586"/>
    </row>
    <row r="46" spans="1:13" ht="15" thickBot="1" x14ac:dyDescent="0.4">
      <c r="B46" s="7"/>
      <c r="D46" s="586" t="s">
        <v>105</v>
      </c>
      <c r="E46" s="586"/>
      <c r="F46" s="586"/>
      <c r="G46" s="586"/>
      <c r="H46" s="586"/>
      <c r="I46" s="586"/>
      <c r="J46" s="586"/>
      <c r="K46" s="586"/>
      <c r="L46" s="586"/>
      <c r="M46" s="586"/>
    </row>
    <row r="47" spans="1:13" ht="15.75" customHeight="1" thickBot="1" x14ac:dyDescent="0.4">
      <c r="B47" s="7"/>
      <c r="D47" s="588" t="s">
        <v>106</v>
      </c>
      <c r="E47" s="588"/>
      <c r="F47" s="588"/>
      <c r="G47" s="588"/>
      <c r="H47" s="588"/>
      <c r="I47" s="588"/>
      <c r="J47" s="588"/>
      <c r="K47" s="588"/>
      <c r="L47" s="588"/>
      <c r="M47" s="588"/>
    </row>
    <row r="48" spans="1:13" ht="15.75" customHeight="1" x14ac:dyDescent="0.35">
      <c r="B48" s="247"/>
      <c r="D48" s="588"/>
      <c r="E48" s="588"/>
      <c r="F48" s="588"/>
      <c r="G48" s="588"/>
      <c r="H48" s="588"/>
      <c r="I48" s="588"/>
      <c r="J48" s="588"/>
      <c r="K48" s="588"/>
      <c r="L48" s="588"/>
      <c r="M48" s="588"/>
    </row>
    <row r="49" spans="1:13" x14ac:dyDescent="0.35">
      <c r="D49" s="588"/>
      <c r="E49" s="588"/>
      <c r="F49" s="588"/>
      <c r="G49" s="588"/>
      <c r="H49" s="588"/>
      <c r="I49" s="588"/>
      <c r="J49" s="588"/>
      <c r="K49" s="588"/>
      <c r="L49" s="588"/>
      <c r="M49" s="588"/>
    </row>
    <row r="50" spans="1:13" ht="15" thickBot="1" x14ac:dyDescent="0.4">
      <c r="A50" s="587" t="s">
        <v>200</v>
      </c>
      <c r="B50" s="587"/>
      <c r="C50" s="587"/>
      <c r="D50" s="587"/>
      <c r="E50" s="587"/>
      <c r="F50" s="587"/>
      <c r="G50" s="587"/>
      <c r="H50" s="587"/>
      <c r="I50" s="587"/>
      <c r="J50" s="587"/>
      <c r="K50" s="587"/>
      <c r="L50" s="587"/>
      <c r="M50" s="587"/>
    </row>
    <row r="51" spans="1:13" ht="15" thickBot="1" x14ac:dyDescent="0.4">
      <c r="B51" s="6"/>
      <c r="D51" s="586" t="s">
        <v>107</v>
      </c>
      <c r="E51" s="586"/>
      <c r="F51" s="586"/>
      <c r="G51" s="586"/>
      <c r="H51" s="586"/>
      <c r="I51" s="586"/>
      <c r="J51" s="586"/>
      <c r="K51" s="586"/>
      <c r="L51" s="586"/>
      <c r="M51" s="586"/>
    </row>
    <row r="52" spans="1:13" ht="15" thickBot="1" x14ac:dyDescent="0.4">
      <c r="B52" s="6"/>
      <c r="D52" s="586" t="s">
        <v>199</v>
      </c>
      <c r="E52" s="586"/>
      <c r="F52" s="586"/>
      <c r="G52" s="586"/>
      <c r="H52" s="586"/>
      <c r="I52" s="586"/>
      <c r="J52" s="586"/>
      <c r="K52" s="586"/>
      <c r="L52" s="586"/>
      <c r="M52" s="586"/>
    </row>
    <row r="53" spans="1:13" ht="15" thickBot="1" x14ac:dyDescent="0.4">
      <c r="B53" s="7"/>
      <c r="D53" s="586" t="s">
        <v>108</v>
      </c>
      <c r="E53" s="586"/>
      <c r="F53" s="586"/>
      <c r="G53" s="586"/>
      <c r="H53" s="586"/>
      <c r="I53" s="586"/>
      <c r="J53" s="586"/>
      <c r="K53" s="586"/>
      <c r="L53" s="586"/>
      <c r="M53" s="586"/>
    </row>
    <row r="54" spans="1:13" ht="15" thickBot="1" x14ac:dyDescent="0.4">
      <c r="B54" s="7"/>
      <c r="D54" s="586" t="s">
        <v>109</v>
      </c>
      <c r="E54" s="586"/>
      <c r="F54" s="586"/>
      <c r="G54" s="586"/>
      <c r="H54" s="586"/>
      <c r="I54" s="586"/>
      <c r="J54" s="586"/>
      <c r="K54" s="586"/>
      <c r="L54" s="586"/>
      <c r="M54" s="586"/>
    </row>
    <row r="55" spans="1:13" ht="15" thickBot="1" x14ac:dyDescent="0.4">
      <c r="B55" s="7"/>
      <c r="D55" s="586" t="s">
        <v>110</v>
      </c>
      <c r="E55" s="586"/>
      <c r="F55" s="586"/>
      <c r="G55" s="586"/>
      <c r="H55" s="586"/>
      <c r="I55" s="586"/>
      <c r="J55" s="586"/>
      <c r="K55" s="586"/>
      <c r="L55" s="586"/>
      <c r="M55" s="586"/>
    </row>
    <row r="56" spans="1:13" ht="15" thickBot="1" x14ac:dyDescent="0.4">
      <c r="E56" s="2" t="s">
        <v>41</v>
      </c>
      <c r="F56" s="586" t="s">
        <v>111</v>
      </c>
      <c r="G56" s="586"/>
      <c r="H56" s="586"/>
      <c r="I56" s="586"/>
      <c r="J56" s="586"/>
      <c r="K56" s="586"/>
      <c r="L56" s="586"/>
      <c r="M56" s="586"/>
    </row>
    <row r="57" spans="1:13" ht="15" thickBot="1" x14ac:dyDescent="0.4">
      <c r="B57" s="6"/>
      <c r="D57" s="586" t="s">
        <v>112</v>
      </c>
      <c r="E57" s="586"/>
      <c r="F57" s="586"/>
      <c r="G57" s="586"/>
      <c r="H57" s="586"/>
      <c r="I57" s="586"/>
      <c r="J57" s="586"/>
      <c r="K57" s="586"/>
      <c r="L57" s="586"/>
      <c r="M57" s="586"/>
    </row>
    <row r="58" spans="1:13" ht="15" thickBot="1" x14ac:dyDescent="0.4">
      <c r="B58" s="7"/>
      <c r="D58" s="586" t="s">
        <v>113</v>
      </c>
      <c r="E58" s="586"/>
      <c r="F58" s="586"/>
      <c r="G58" s="586"/>
      <c r="H58" s="586"/>
      <c r="I58" s="586"/>
      <c r="J58" s="586"/>
      <c r="K58" s="586"/>
      <c r="L58" s="586"/>
      <c r="M58" s="586"/>
    </row>
    <row r="59" spans="1:13" ht="15" thickBot="1" x14ac:dyDescent="0.4">
      <c r="A59" s="587" t="s">
        <v>201</v>
      </c>
      <c r="B59" s="587"/>
      <c r="C59" s="587"/>
      <c r="D59" s="587"/>
      <c r="E59" s="587"/>
      <c r="F59" s="587"/>
      <c r="G59" s="587"/>
      <c r="H59" s="587"/>
      <c r="I59" s="587"/>
      <c r="J59" s="587"/>
      <c r="K59" s="587"/>
      <c r="L59" s="587"/>
      <c r="M59" s="587"/>
    </row>
    <row r="60" spans="1:13" ht="15" thickBot="1" x14ac:dyDescent="0.4">
      <c r="B60" s="6"/>
      <c r="D60" s="586" t="s">
        <v>114</v>
      </c>
      <c r="E60" s="586"/>
      <c r="F60" s="586"/>
      <c r="G60" s="586"/>
      <c r="H60" s="586"/>
      <c r="I60" s="586"/>
      <c r="J60" s="586"/>
      <c r="K60" s="586"/>
      <c r="L60" s="586"/>
      <c r="M60" s="586"/>
    </row>
    <row r="61" spans="1:13" ht="15" thickBot="1" x14ac:dyDescent="0.4">
      <c r="A61" s="587" t="s">
        <v>144</v>
      </c>
      <c r="B61" s="587"/>
      <c r="C61" s="587"/>
      <c r="D61" s="587"/>
      <c r="E61" s="587"/>
      <c r="F61" s="587"/>
      <c r="G61" s="587"/>
      <c r="H61" s="587"/>
      <c r="I61" s="587"/>
      <c r="J61" s="587"/>
      <c r="K61" s="587"/>
      <c r="L61" s="587"/>
      <c r="M61" s="587"/>
    </row>
    <row r="62" spans="1:13" ht="15.75" customHeight="1" thickBot="1" x14ac:dyDescent="0.4">
      <c r="B62" s="6"/>
      <c r="D62" s="588" t="s">
        <v>202</v>
      </c>
      <c r="E62" s="588"/>
      <c r="F62" s="588"/>
      <c r="G62" s="588"/>
      <c r="H62" s="588"/>
      <c r="I62" s="588"/>
      <c r="J62" s="588"/>
      <c r="K62" s="588"/>
      <c r="L62" s="588"/>
      <c r="M62" s="588"/>
    </row>
    <row r="63" spans="1:13" x14ac:dyDescent="0.35">
      <c r="B63" s="247"/>
      <c r="D63" s="588"/>
      <c r="E63" s="588"/>
      <c r="F63" s="588"/>
      <c r="G63" s="588"/>
      <c r="H63" s="588"/>
      <c r="I63" s="588"/>
      <c r="J63" s="588"/>
      <c r="K63" s="588"/>
      <c r="L63" s="588"/>
      <c r="M63" s="588"/>
    </row>
    <row r="64" spans="1:13" x14ac:dyDescent="0.35">
      <c r="B64" s="3"/>
      <c r="D64" s="588" t="s">
        <v>203</v>
      </c>
      <c r="E64" s="588"/>
      <c r="F64" s="588"/>
      <c r="G64" s="588"/>
      <c r="H64" s="588"/>
      <c r="I64" s="588"/>
      <c r="J64" s="588"/>
      <c r="K64" s="588"/>
      <c r="L64" s="588"/>
      <c r="M64" s="588"/>
    </row>
    <row r="65" spans="2:13" x14ac:dyDescent="0.35">
      <c r="B65" s="3"/>
      <c r="D65" s="588"/>
      <c r="E65" s="588"/>
      <c r="F65" s="588"/>
      <c r="G65" s="588"/>
      <c r="H65" s="588"/>
      <c r="I65" s="588"/>
      <c r="J65" s="588"/>
      <c r="K65" s="588"/>
      <c r="L65" s="588"/>
      <c r="M65" s="588"/>
    </row>
    <row r="66" spans="2:13" x14ac:dyDescent="0.35">
      <c r="D66" s="2" t="s">
        <v>41</v>
      </c>
      <c r="E66" s="586" t="s">
        <v>119</v>
      </c>
      <c r="F66" s="586"/>
      <c r="G66" s="586"/>
      <c r="H66" s="586"/>
      <c r="I66" s="586"/>
      <c r="J66" s="586"/>
      <c r="K66" s="586"/>
      <c r="L66" s="586"/>
      <c r="M66" s="586"/>
    </row>
    <row r="67" spans="2:13" x14ac:dyDescent="0.35">
      <c r="D67" s="1"/>
      <c r="E67" s="586" t="s">
        <v>369</v>
      </c>
      <c r="F67" s="586"/>
      <c r="G67" s="586"/>
      <c r="H67" s="586"/>
      <c r="I67" s="586"/>
      <c r="J67" s="586"/>
      <c r="K67" s="586"/>
      <c r="L67" s="586"/>
      <c r="M67" s="586"/>
    </row>
    <row r="68" spans="2:13" x14ac:dyDescent="0.35">
      <c r="D68" s="1"/>
      <c r="E68" s="2" t="s">
        <v>41</v>
      </c>
      <c r="F68" s="588" t="s">
        <v>552</v>
      </c>
      <c r="G68" s="588"/>
      <c r="H68" s="588"/>
      <c r="I68" s="588"/>
      <c r="J68" s="588"/>
      <c r="K68" s="588"/>
      <c r="L68" s="588"/>
      <c r="M68" s="588"/>
    </row>
    <row r="69" spans="2:13" x14ac:dyDescent="0.35">
      <c r="D69" s="1"/>
      <c r="E69" s="2"/>
      <c r="F69" s="588"/>
      <c r="G69" s="588"/>
      <c r="H69" s="588"/>
      <c r="I69" s="588"/>
      <c r="J69" s="588"/>
      <c r="K69" s="588"/>
      <c r="L69" s="588"/>
      <c r="M69" s="588"/>
    </row>
    <row r="70" spans="2:13" ht="15" customHeight="1" x14ac:dyDescent="0.35">
      <c r="D70" s="1"/>
      <c r="E70" s="2"/>
      <c r="F70" s="2" t="s">
        <v>41</v>
      </c>
      <c r="G70" s="588" t="s">
        <v>553</v>
      </c>
      <c r="H70" s="588"/>
      <c r="I70" s="588"/>
      <c r="J70" s="588"/>
      <c r="K70" s="588"/>
      <c r="L70" s="588"/>
      <c r="M70" s="588"/>
    </row>
    <row r="71" spans="2:13" x14ac:dyDescent="0.35">
      <c r="D71" s="1"/>
      <c r="E71" s="2"/>
      <c r="F71" s="2"/>
      <c r="G71" s="588"/>
      <c r="H71" s="588"/>
      <c r="I71" s="588"/>
      <c r="J71" s="588"/>
      <c r="K71" s="588"/>
      <c r="L71" s="588"/>
      <c r="M71" s="588"/>
    </row>
    <row r="72" spans="2:13" x14ac:dyDescent="0.35">
      <c r="D72" s="1"/>
      <c r="E72" s="2"/>
      <c r="F72" s="2"/>
      <c r="G72" s="2" t="s">
        <v>41</v>
      </c>
      <c r="H72" s="588" t="s">
        <v>554</v>
      </c>
      <c r="I72" s="588"/>
      <c r="J72" s="588"/>
      <c r="K72" s="588"/>
      <c r="L72" s="588"/>
      <c r="M72" s="588"/>
    </row>
    <row r="73" spans="2:13" ht="15" customHeight="1" x14ac:dyDescent="0.35">
      <c r="D73" s="1"/>
      <c r="E73" s="2"/>
      <c r="F73" s="2"/>
      <c r="G73" s="2" t="s">
        <v>41</v>
      </c>
      <c r="H73" s="588" t="s">
        <v>555</v>
      </c>
      <c r="I73" s="588"/>
      <c r="J73" s="588"/>
      <c r="K73" s="588"/>
      <c r="L73" s="588"/>
      <c r="M73" s="588"/>
    </row>
    <row r="74" spans="2:13" x14ac:dyDescent="0.35">
      <c r="D74" s="1"/>
      <c r="E74" s="2"/>
      <c r="F74" s="2"/>
      <c r="G74" s="2"/>
      <c r="H74" s="588"/>
      <c r="I74" s="588"/>
      <c r="J74" s="588"/>
      <c r="K74" s="588"/>
      <c r="L74" s="588"/>
      <c r="M74" s="588"/>
    </row>
    <row r="75" spans="2:13" ht="15" customHeight="1" x14ac:dyDescent="0.35">
      <c r="E75" s="2" t="s">
        <v>41</v>
      </c>
      <c r="F75" s="588" t="s">
        <v>370</v>
      </c>
      <c r="G75" s="588"/>
      <c r="H75" s="588"/>
      <c r="I75" s="588"/>
      <c r="J75" s="588"/>
      <c r="K75" s="588"/>
      <c r="L75" s="588"/>
      <c r="M75" s="588"/>
    </row>
    <row r="76" spans="2:13" x14ac:dyDescent="0.35">
      <c r="F76" s="588"/>
      <c r="G76" s="588"/>
      <c r="H76" s="588"/>
      <c r="I76" s="588"/>
      <c r="J76" s="588"/>
      <c r="K76" s="588"/>
      <c r="L76" s="588"/>
      <c r="M76" s="588"/>
    </row>
    <row r="77" spans="2:13" ht="15" customHeight="1" x14ac:dyDescent="0.35">
      <c r="E77" s="2" t="s">
        <v>41</v>
      </c>
      <c r="F77" s="588" t="s">
        <v>371</v>
      </c>
      <c r="G77" s="588"/>
      <c r="H77" s="588"/>
      <c r="I77" s="588"/>
      <c r="J77" s="588"/>
      <c r="K77" s="588"/>
      <c r="L77" s="588"/>
      <c r="M77" s="588"/>
    </row>
    <row r="78" spans="2:13" x14ac:dyDescent="0.35">
      <c r="F78" s="588"/>
      <c r="G78" s="588"/>
      <c r="H78" s="588"/>
      <c r="I78" s="588"/>
      <c r="J78" s="588"/>
      <c r="K78" s="588"/>
      <c r="L78" s="588"/>
      <c r="M78" s="588"/>
    </row>
    <row r="79" spans="2:13" x14ac:dyDescent="0.35">
      <c r="E79" s="2" t="s">
        <v>41</v>
      </c>
      <c r="F79" s="586" t="s">
        <v>60</v>
      </c>
      <c r="G79" s="586"/>
      <c r="H79" s="586"/>
      <c r="I79" s="586"/>
      <c r="J79" s="586"/>
      <c r="K79" s="586"/>
      <c r="L79" s="586"/>
      <c r="M79" s="586"/>
    </row>
    <row r="80" spans="2:13" x14ac:dyDescent="0.35">
      <c r="F80" s="2" t="s">
        <v>41</v>
      </c>
      <c r="G80" s="586" t="s">
        <v>372</v>
      </c>
      <c r="H80" s="586"/>
      <c r="I80" s="586"/>
      <c r="J80" s="586"/>
      <c r="K80" s="586"/>
      <c r="L80" s="586"/>
      <c r="M80" s="586"/>
    </row>
    <row r="81" spans="4:13" ht="15" customHeight="1" x14ac:dyDescent="0.35">
      <c r="F81" s="2" t="s">
        <v>41</v>
      </c>
      <c r="G81" s="588" t="s">
        <v>368</v>
      </c>
      <c r="H81" s="588"/>
      <c r="I81" s="588"/>
      <c r="J81" s="588"/>
      <c r="K81" s="588"/>
      <c r="L81" s="588"/>
      <c r="M81" s="588"/>
    </row>
    <row r="82" spans="4:13" ht="15" customHeight="1" x14ac:dyDescent="0.35">
      <c r="F82" s="2"/>
      <c r="G82" s="588"/>
      <c r="H82" s="588"/>
      <c r="I82" s="588"/>
      <c r="J82" s="588"/>
      <c r="K82" s="588"/>
      <c r="L82" s="588"/>
      <c r="M82" s="588"/>
    </row>
    <row r="83" spans="4:13" x14ac:dyDescent="0.35">
      <c r="F83" s="2" t="s">
        <v>41</v>
      </c>
      <c r="G83" s="586" t="s">
        <v>366</v>
      </c>
      <c r="H83" s="586"/>
      <c r="I83" s="586"/>
      <c r="J83" s="586"/>
      <c r="K83" s="586"/>
      <c r="L83" s="586"/>
      <c r="M83" s="586"/>
    </row>
    <row r="84" spans="4:13" x14ac:dyDescent="0.35">
      <c r="F84" s="2" t="s">
        <v>41</v>
      </c>
      <c r="G84" s="586" t="s">
        <v>373</v>
      </c>
      <c r="H84" s="586"/>
      <c r="I84" s="586"/>
      <c r="J84" s="586"/>
      <c r="K84" s="586"/>
      <c r="L84" s="586"/>
      <c r="M84" s="586"/>
    </row>
    <row r="85" spans="4:13" x14ac:dyDescent="0.35">
      <c r="F85" s="2" t="s">
        <v>41</v>
      </c>
      <c r="G85" s="586" t="s">
        <v>367</v>
      </c>
      <c r="H85" s="586"/>
      <c r="I85" s="586"/>
      <c r="J85" s="586"/>
      <c r="K85" s="586"/>
      <c r="L85" s="586"/>
      <c r="M85" s="586"/>
    </row>
    <row r="86" spans="4:13" ht="15" customHeight="1" x14ac:dyDescent="0.35">
      <c r="F86" s="2" t="s">
        <v>41</v>
      </c>
      <c r="G86" s="588" t="s">
        <v>374</v>
      </c>
      <c r="H86" s="588"/>
      <c r="I86" s="588"/>
      <c r="J86" s="588"/>
      <c r="K86" s="588"/>
      <c r="L86" s="588"/>
      <c r="M86" s="588"/>
    </row>
    <row r="87" spans="4:13" ht="15" customHeight="1" x14ac:dyDescent="0.35">
      <c r="F87" s="2"/>
      <c r="G87" s="588"/>
      <c r="H87" s="588"/>
      <c r="I87" s="588"/>
      <c r="J87" s="588"/>
      <c r="K87" s="588"/>
      <c r="L87" s="588"/>
      <c r="M87" s="588"/>
    </row>
    <row r="88" spans="4:13" x14ac:dyDescent="0.35">
      <c r="G88" s="588"/>
      <c r="H88" s="588"/>
      <c r="I88" s="588"/>
      <c r="J88" s="588"/>
      <c r="K88" s="588"/>
      <c r="L88" s="588"/>
      <c r="M88" s="588"/>
    </row>
    <row r="89" spans="4:13" ht="15" customHeight="1" x14ac:dyDescent="0.35">
      <c r="F89" s="2" t="s">
        <v>41</v>
      </c>
      <c r="G89" s="588" t="s">
        <v>375</v>
      </c>
      <c r="H89" s="588"/>
      <c r="I89" s="588"/>
      <c r="J89" s="588"/>
      <c r="K89" s="588"/>
      <c r="L89" s="588"/>
      <c r="M89" s="588"/>
    </row>
    <row r="90" spans="4:13" x14ac:dyDescent="0.35">
      <c r="G90" s="588"/>
      <c r="H90" s="588"/>
      <c r="I90" s="588"/>
      <c r="J90" s="588"/>
      <c r="K90" s="588"/>
      <c r="L90" s="588"/>
      <c r="M90" s="588"/>
    </row>
    <row r="91" spans="4:13" ht="15" customHeight="1" x14ac:dyDescent="0.35">
      <c r="E91" s="2" t="s">
        <v>41</v>
      </c>
      <c r="F91" s="588" t="s">
        <v>376</v>
      </c>
      <c r="G91" s="588"/>
      <c r="H91" s="588"/>
      <c r="I91" s="588"/>
      <c r="J91" s="588"/>
      <c r="K91" s="588"/>
      <c r="L91" s="588"/>
      <c r="M91" s="588"/>
    </row>
    <row r="92" spans="4:13" x14ac:dyDescent="0.35">
      <c r="F92" s="588"/>
      <c r="G92" s="588"/>
      <c r="H92" s="588"/>
      <c r="I92" s="588"/>
      <c r="J92" s="588"/>
      <c r="K92" s="588"/>
      <c r="L92" s="588"/>
      <c r="M92" s="588"/>
    </row>
    <row r="93" spans="4:13" x14ac:dyDescent="0.35">
      <c r="E93" s="2" t="s">
        <v>41</v>
      </c>
      <c r="F93" s="588" t="s">
        <v>556</v>
      </c>
      <c r="G93" s="588"/>
      <c r="H93" s="588"/>
      <c r="I93" s="588"/>
      <c r="J93" s="588"/>
      <c r="K93" s="588"/>
      <c r="L93" s="588"/>
      <c r="M93" s="588"/>
    </row>
    <row r="94" spans="4:13" x14ac:dyDescent="0.35">
      <c r="E94" s="2"/>
      <c r="F94" s="588"/>
      <c r="G94" s="588"/>
      <c r="H94" s="588"/>
      <c r="I94" s="588"/>
      <c r="J94" s="588"/>
      <c r="K94" s="588"/>
      <c r="L94" s="588"/>
      <c r="M94" s="588"/>
    </row>
    <row r="95" spans="4:13" ht="15" customHeight="1" x14ac:dyDescent="0.35">
      <c r="D95" s="2" t="s">
        <v>41</v>
      </c>
      <c r="E95" s="588" t="s">
        <v>377</v>
      </c>
      <c r="F95" s="588"/>
      <c r="G95" s="588"/>
      <c r="H95" s="588"/>
      <c r="I95" s="588"/>
      <c r="J95" s="588"/>
      <c r="K95" s="588"/>
      <c r="L95" s="588"/>
      <c r="M95" s="588"/>
    </row>
    <row r="96" spans="4:13" x14ac:dyDescent="0.35">
      <c r="E96" s="588"/>
      <c r="F96" s="588"/>
      <c r="G96" s="588"/>
      <c r="H96" s="588"/>
      <c r="I96" s="588"/>
      <c r="J96" s="588"/>
      <c r="K96" s="588"/>
      <c r="L96" s="588"/>
      <c r="M96" s="588"/>
    </row>
    <row r="97" spans="1:13" x14ac:dyDescent="0.35">
      <c r="E97" s="588"/>
      <c r="F97" s="588"/>
      <c r="G97" s="588"/>
      <c r="H97" s="588"/>
      <c r="I97" s="588"/>
      <c r="J97" s="588"/>
      <c r="K97" s="588"/>
      <c r="L97" s="588"/>
      <c r="M97" s="588"/>
    </row>
    <row r="98" spans="1:13" ht="15" customHeight="1" x14ac:dyDescent="0.35">
      <c r="D98" s="2" t="s">
        <v>41</v>
      </c>
      <c r="E98" s="588" t="s">
        <v>378</v>
      </c>
      <c r="F98" s="588"/>
      <c r="G98" s="588"/>
      <c r="H98" s="588"/>
      <c r="I98" s="588"/>
      <c r="J98" s="588"/>
      <c r="K98" s="588"/>
      <c r="L98" s="588"/>
      <c r="M98" s="588"/>
    </row>
    <row r="99" spans="1:13" ht="15" customHeight="1" x14ac:dyDescent="0.35">
      <c r="D99" s="2"/>
      <c r="E99" s="588"/>
      <c r="F99" s="588"/>
      <c r="G99" s="588"/>
      <c r="H99" s="588"/>
      <c r="I99" s="588"/>
      <c r="J99" s="588"/>
      <c r="K99" s="588"/>
      <c r="L99" s="588"/>
      <c r="M99" s="588"/>
    </row>
    <row r="100" spans="1:13" x14ac:dyDescent="0.35">
      <c r="E100" s="588"/>
      <c r="F100" s="588"/>
      <c r="G100" s="588"/>
      <c r="H100" s="588"/>
      <c r="I100" s="588"/>
      <c r="J100" s="588"/>
      <c r="K100" s="588"/>
      <c r="L100" s="588"/>
      <c r="M100" s="588"/>
    </row>
    <row r="101" spans="1:13" x14ac:dyDescent="0.35">
      <c r="E101" s="588"/>
      <c r="F101" s="588"/>
      <c r="G101" s="588"/>
      <c r="H101" s="588"/>
      <c r="I101" s="588"/>
      <c r="J101" s="588"/>
      <c r="K101" s="588"/>
      <c r="L101" s="588"/>
      <c r="M101" s="588"/>
    </row>
    <row r="102" spans="1:13" x14ac:dyDescent="0.35">
      <c r="D102" s="2" t="s">
        <v>41</v>
      </c>
      <c r="E102" s="586" t="s">
        <v>120</v>
      </c>
      <c r="F102" s="586"/>
      <c r="G102" s="586"/>
      <c r="H102" s="586"/>
      <c r="I102" s="586"/>
      <c r="J102" s="586"/>
      <c r="K102" s="586"/>
      <c r="L102" s="586"/>
      <c r="M102" s="586"/>
    </row>
    <row r="103" spans="1:13" ht="15" thickBot="1" x14ac:dyDescent="0.4">
      <c r="A103" s="587" t="s">
        <v>204</v>
      </c>
      <c r="B103" s="587"/>
      <c r="C103" s="587"/>
      <c r="D103" s="587"/>
      <c r="E103" s="587"/>
      <c r="F103" s="587"/>
      <c r="G103" s="587"/>
      <c r="H103" s="587"/>
      <c r="I103" s="587"/>
      <c r="J103" s="587"/>
      <c r="K103" s="587"/>
      <c r="L103" s="587"/>
      <c r="M103" s="587"/>
    </row>
    <row r="104" spans="1:13" ht="15" thickBot="1" x14ac:dyDescent="0.4">
      <c r="B104" s="6"/>
      <c r="D104" s="586" t="s">
        <v>115</v>
      </c>
      <c r="E104" s="586"/>
      <c r="F104" s="586"/>
      <c r="G104" s="586"/>
      <c r="H104" s="586"/>
      <c r="I104" s="586"/>
      <c r="J104" s="586"/>
      <c r="K104" s="586"/>
      <c r="L104" s="586"/>
      <c r="M104" s="586"/>
    </row>
    <row r="105" spans="1:13" ht="15" thickBot="1" x14ac:dyDescent="0.4">
      <c r="B105" s="7"/>
      <c r="D105" s="586" t="s">
        <v>116</v>
      </c>
      <c r="E105" s="586"/>
      <c r="F105" s="586"/>
      <c r="G105" s="586"/>
      <c r="H105" s="586"/>
      <c r="I105" s="586"/>
      <c r="J105" s="586"/>
      <c r="K105" s="586"/>
      <c r="L105" s="586"/>
      <c r="M105" s="586"/>
    </row>
    <row r="106" spans="1:13" ht="15" thickBot="1" x14ac:dyDescent="0.4">
      <c r="A106" s="587" t="s">
        <v>205</v>
      </c>
      <c r="B106" s="587"/>
      <c r="C106" s="587"/>
      <c r="D106" s="587"/>
      <c r="E106" s="587"/>
      <c r="F106" s="587"/>
      <c r="G106" s="587"/>
      <c r="H106" s="587"/>
      <c r="I106" s="587"/>
      <c r="J106" s="587"/>
      <c r="K106" s="587"/>
      <c r="L106" s="587"/>
      <c r="M106" s="587"/>
    </row>
    <row r="107" spans="1:13" ht="15" thickBot="1" x14ac:dyDescent="0.4">
      <c r="B107" s="6"/>
      <c r="D107" s="586" t="s">
        <v>81</v>
      </c>
      <c r="E107" s="586"/>
      <c r="F107" s="586"/>
      <c r="G107" s="586"/>
      <c r="H107" s="586"/>
      <c r="I107" s="586"/>
      <c r="J107" s="586"/>
      <c r="K107" s="586"/>
      <c r="L107" s="586"/>
      <c r="M107" s="586"/>
    </row>
    <row r="108" spans="1:13" ht="15" thickBot="1" x14ac:dyDescent="0.4">
      <c r="D108" s="6"/>
      <c r="F108" s="585" t="s">
        <v>82</v>
      </c>
      <c r="G108" s="585"/>
      <c r="H108" s="585"/>
      <c r="I108" s="585"/>
      <c r="J108" s="585"/>
      <c r="K108" s="585"/>
      <c r="L108" s="585"/>
      <c r="M108" s="585"/>
    </row>
    <row r="109" spans="1:13" ht="15" thickBot="1" x14ac:dyDescent="0.4">
      <c r="D109" s="7"/>
      <c r="F109" s="585" t="s">
        <v>117</v>
      </c>
      <c r="G109" s="585"/>
      <c r="H109" s="585"/>
      <c r="I109" s="585"/>
      <c r="J109" s="585"/>
      <c r="K109" s="585"/>
      <c r="L109" s="585"/>
      <c r="M109" s="585"/>
    </row>
    <row r="110" spans="1:13" ht="15" customHeight="1" x14ac:dyDescent="0.35">
      <c r="D110" s="2" t="s">
        <v>41</v>
      </c>
      <c r="E110" s="588" t="s">
        <v>118</v>
      </c>
      <c r="F110" s="588"/>
      <c r="G110" s="588"/>
      <c r="H110" s="588"/>
      <c r="I110" s="588"/>
      <c r="J110" s="588"/>
      <c r="K110" s="588"/>
      <c r="L110" s="588"/>
      <c r="M110" s="588"/>
    </row>
    <row r="111" spans="1:13" x14ac:dyDescent="0.35">
      <c r="E111" s="588"/>
      <c r="F111" s="588"/>
      <c r="G111" s="588"/>
      <c r="H111" s="588"/>
      <c r="I111" s="588"/>
      <c r="J111" s="588"/>
      <c r="K111" s="588"/>
      <c r="L111" s="588"/>
      <c r="M111" s="588"/>
    </row>
    <row r="112" spans="1:13" ht="15" thickBot="1" x14ac:dyDescent="0.4">
      <c r="A112" s="587" t="s">
        <v>55</v>
      </c>
      <c r="B112" s="587"/>
      <c r="C112" s="587"/>
      <c r="D112" s="587"/>
      <c r="E112" s="587"/>
      <c r="F112" s="587"/>
      <c r="G112" s="587"/>
      <c r="H112" s="587"/>
      <c r="I112" s="587"/>
      <c r="J112" s="587"/>
      <c r="K112" s="587"/>
      <c r="L112" s="587"/>
      <c r="M112" s="587"/>
    </row>
    <row r="113" spans="2:13" ht="15" thickBot="1" x14ac:dyDescent="0.4">
      <c r="B113" s="6"/>
      <c r="D113" s="586" t="s">
        <v>121</v>
      </c>
      <c r="E113" s="586"/>
      <c r="F113" s="586"/>
      <c r="G113" s="586"/>
      <c r="H113" s="586"/>
      <c r="I113" s="586"/>
      <c r="J113" s="586"/>
      <c r="K113" s="586"/>
      <c r="L113" s="586"/>
      <c r="M113" s="586"/>
    </row>
    <row r="114" spans="2:13" ht="15" customHeight="1" x14ac:dyDescent="0.35">
      <c r="D114" s="2" t="s">
        <v>41</v>
      </c>
      <c r="E114" s="588" t="s">
        <v>56</v>
      </c>
      <c r="F114" s="588"/>
      <c r="G114" s="588"/>
      <c r="H114" s="588"/>
      <c r="I114" s="588"/>
      <c r="J114" s="588"/>
      <c r="K114" s="588"/>
      <c r="L114" s="588"/>
      <c r="M114" s="588"/>
    </row>
    <row r="115" spans="2:13" ht="15" thickBot="1" x14ac:dyDescent="0.4">
      <c r="E115" s="588"/>
      <c r="F115" s="588"/>
      <c r="G115" s="588"/>
      <c r="H115" s="588"/>
      <c r="I115" s="588"/>
      <c r="J115" s="588"/>
      <c r="K115" s="588"/>
      <c r="L115" s="588"/>
      <c r="M115" s="588"/>
    </row>
    <row r="116" spans="2:13" ht="15" thickBot="1" x14ac:dyDescent="0.4">
      <c r="B116" s="6"/>
      <c r="D116" s="586" t="s">
        <v>57</v>
      </c>
      <c r="E116" s="586"/>
      <c r="F116" s="586"/>
      <c r="G116" s="586"/>
      <c r="H116" s="586"/>
      <c r="I116" s="586"/>
      <c r="J116" s="586"/>
      <c r="K116" s="586"/>
      <c r="L116" s="586"/>
      <c r="M116" s="586"/>
    </row>
  </sheetData>
  <sheetProtection algorithmName="SHA-512" hashValue="SchEJi0XG555JBn+bsdrQ197+VlyZGsXotQLLG1xIj0v6s9qkosmdT+H7ZjNh18NuKSFnCEGfK0IVonsv7Cpiw==" saltValue="dJ/VJ9Otoeu9QNJWPIu4+w==" spinCount="100000" sheet="1" objects="1" scenarios="1" selectLockedCells="1"/>
  <mergeCells count="82">
    <mergeCell ref="H73:M74"/>
    <mergeCell ref="F93:M94"/>
    <mergeCell ref="D34:M35"/>
    <mergeCell ref="D42:M42"/>
    <mergeCell ref="D43:M43"/>
    <mergeCell ref="D52:M52"/>
    <mergeCell ref="A61:M61"/>
    <mergeCell ref="G81:M82"/>
    <mergeCell ref="F68:M69"/>
    <mergeCell ref="G70:M71"/>
    <mergeCell ref="H72:M72"/>
    <mergeCell ref="F38:M38"/>
    <mergeCell ref="D116:M116"/>
    <mergeCell ref="F56:M56"/>
    <mergeCell ref="E66:M66"/>
    <mergeCell ref="E67:M67"/>
    <mergeCell ref="E102:M102"/>
    <mergeCell ref="A112:M112"/>
    <mergeCell ref="D113:M113"/>
    <mergeCell ref="E114:M115"/>
    <mergeCell ref="G86:M88"/>
    <mergeCell ref="G89:M90"/>
    <mergeCell ref="F91:M92"/>
    <mergeCell ref="E95:M97"/>
    <mergeCell ref="F77:M78"/>
    <mergeCell ref="F79:M79"/>
    <mergeCell ref="D107:M107"/>
    <mergeCell ref="F108:M108"/>
    <mergeCell ref="F109:M109"/>
    <mergeCell ref="E110:M111"/>
    <mergeCell ref="F75:M76"/>
    <mergeCell ref="D104:M104"/>
    <mergeCell ref="A106:M106"/>
    <mergeCell ref="G83:M83"/>
    <mergeCell ref="G85:M85"/>
    <mergeCell ref="D105:M105"/>
    <mergeCell ref="A103:M103"/>
    <mergeCell ref="G80:M80"/>
    <mergeCell ref="G84:M84"/>
    <mergeCell ref="E98:M101"/>
    <mergeCell ref="D33:M33"/>
    <mergeCell ref="D37:M37"/>
    <mergeCell ref="A36:M36"/>
    <mergeCell ref="D64:M65"/>
    <mergeCell ref="D39:M40"/>
    <mergeCell ref="D57:M57"/>
    <mergeCell ref="A59:M59"/>
    <mergeCell ref="A41:M41"/>
    <mergeCell ref="D44:M44"/>
    <mergeCell ref="D46:M46"/>
    <mergeCell ref="D47:M49"/>
    <mergeCell ref="D58:M58"/>
    <mergeCell ref="D62:M63"/>
    <mergeCell ref="D60:M60"/>
    <mergeCell ref="D55:M55"/>
    <mergeCell ref="D19:M19"/>
    <mergeCell ref="D21:M21"/>
    <mergeCell ref="D9:M9"/>
    <mergeCell ref="F10:M11"/>
    <mergeCell ref="D24:M24"/>
    <mergeCell ref="D17:M17"/>
    <mergeCell ref="F4:M6"/>
    <mergeCell ref="D7:M7"/>
    <mergeCell ref="F8:M8"/>
    <mergeCell ref="A14:M14"/>
    <mergeCell ref="D15:M15"/>
    <mergeCell ref="A1:M1"/>
    <mergeCell ref="D45:M45"/>
    <mergeCell ref="D51:M51"/>
    <mergeCell ref="D53:M53"/>
    <mergeCell ref="D54:M54"/>
    <mergeCell ref="D16:M16"/>
    <mergeCell ref="D3:M3"/>
    <mergeCell ref="D23:M23"/>
    <mergeCell ref="A20:M20"/>
    <mergeCell ref="D22:M22"/>
    <mergeCell ref="D18:M18"/>
    <mergeCell ref="A50:M50"/>
    <mergeCell ref="F12:M13"/>
    <mergeCell ref="D25:M25"/>
    <mergeCell ref="F26:M32"/>
    <mergeCell ref="A2:M2"/>
  </mergeCells>
  <printOptions horizontalCentered="1"/>
  <pageMargins left="0.33333333333333298" right="0.25" top="0.61458333333333304" bottom="0.66666666666666696" header="0.13541666666666699" footer="0.19791666666666699"/>
  <pageSetup orientation="portrait" r:id="rId1"/>
  <headerFooter>
    <oddHeader>&amp;C&amp;"-,Bold"WORK BUDGET REVIEW CHECKLIST</oddHeader>
    <oddFooter>&amp;LPage &amp;P of &amp;N&amp;RRev. 7/1/2022</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DEBE5-72F6-408D-8ED6-D2ED8CC69984}">
  <sheetPr>
    <tabColor rgb="FF00FFFF"/>
  </sheetPr>
  <dimension ref="A1:O134"/>
  <sheetViews>
    <sheetView showGridLines="0" view="pageLayout" topLeftCell="A37" zoomScaleNormal="100" zoomScaleSheetLayoutView="100" workbookViewId="0">
      <selection activeCell="B10" sqref="B10:C10"/>
    </sheetView>
  </sheetViews>
  <sheetFormatPr defaultColWidth="9.08984375" defaultRowHeight="15.5" x14ac:dyDescent="0.35"/>
  <cols>
    <col min="1" max="1" width="7.453125" style="5" customWidth="1"/>
    <col min="2" max="4" width="4" style="5" customWidth="1"/>
    <col min="5" max="5" width="4.08984375" style="5" customWidth="1"/>
    <col min="6" max="8" width="3.90625" style="5" customWidth="1"/>
    <col min="9" max="9" width="9.08984375" style="5"/>
    <col min="10" max="10" width="12.90625" style="5" customWidth="1"/>
    <col min="11" max="11" width="9" style="5" customWidth="1"/>
    <col min="12" max="12" width="31.36328125" style="5" customWidth="1"/>
    <col min="13" max="13" width="5.54296875" style="5" hidden="1" customWidth="1"/>
    <col min="14" max="14" width="79.08984375" style="5" hidden="1" customWidth="1"/>
    <col min="15" max="15" width="9.08984375" style="5" hidden="1" customWidth="1"/>
    <col min="16" max="16" width="51.90625" style="5" customWidth="1"/>
    <col min="17" max="17" width="9.08984375" style="5" customWidth="1"/>
    <col min="18" max="16384" width="9.08984375" style="5"/>
  </cols>
  <sheetData>
    <row r="1" spans="1:14" x14ac:dyDescent="0.35">
      <c r="A1" s="609" t="s">
        <v>127</v>
      </c>
      <c r="B1" s="610"/>
      <c r="C1" s="611"/>
      <c r="D1" s="612"/>
      <c r="E1" s="571"/>
      <c r="F1" s="571"/>
      <c r="G1" s="571"/>
      <c r="H1" s="571"/>
      <c r="I1" s="571"/>
      <c r="J1" s="571"/>
      <c r="K1" s="571"/>
      <c r="L1" s="613"/>
      <c r="N1" s="12">
        <f>D1</f>
        <v>0</v>
      </c>
    </row>
    <row r="2" spans="1:14" x14ac:dyDescent="0.35">
      <c r="A2" s="495" t="s">
        <v>128</v>
      </c>
      <c r="B2" s="496"/>
      <c r="C2" s="496"/>
      <c r="D2" s="497"/>
      <c r="E2" s="614"/>
      <c r="F2" s="571"/>
      <c r="G2" s="571"/>
      <c r="H2" s="571"/>
      <c r="I2" s="571"/>
      <c r="J2" s="571"/>
      <c r="K2" s="571"/>
      <c r="L2" s="613"/>
      <c r="N2" s="331">
        <f>E2</f>
        <v>0</v>
      </c>
    </row>
    <row r="3" spans="1:14" x14ac:dyDescent="0.35">
      <c r="A3" s="495" t="s">
        <v>129</v>
      </c>
      <c r="B3" s="496"/>
      <c r="C3" s="496"/>
      <c r="D3" s="497"/>
      <c r="E3" s="614"/>
      <c r="F3" s="571"/>
      <c r="G3" s="571"/>
      <c r="H3" s="571"/>
      <c r="I3" s="571"/>
      <c r="J3" s="571"/>
      <c r="K3" s="571"/>
      <c r="L3" s="613"/>
      <c r="N3" s="331">
        <f>E3</f>
        <v>0</v>
      </c>
    </row>
    <row r="4" spans="1:14" x14ac:dyDescent="0.35">
      <c r="A4" s="495" t="s">
        <v>130</v>
      </c>
      <c r="B4" s="497"/>
      <c r="C4" s="615"/>
      <c r="D4" s="616"/>
      <c r="E4" s="617"/>
      <c r="F4" s="617"/>
      <c r="G4" s="617"/>
      <c r="H4" s="617"/>
      <c r="I4" s="618"/>
      <c r="J4" s="618"/>
      <c r="K4" s="618"/>
      <c r="L4" s="619"/>
      <c r="N4" s="331">
        <f>C4</f>
        <v>0</v>
      </c>
    </row>
    <row r="5" spans="1:14" x14ac:dyDescent="0.35">
      <c r="A5" s="495" t="s">
        <v>171</v>
      </c>
      <c r="B5" s="496"/>
      <c r="C5" s="496"/>
      <c r="D5" s="496"/>
      <c r="E5" s="496"/>
      <c r="F5" s="496"/>
      <c r="G5" s="496"/>
      <c r="H5" s="497"/>
      <c r="I5" s="570"/>
      <c r="J5" s="571"/>
      <c r="K5" s="571"/>
      <c r="L5" s="613"/>
    </row>
    <row r="6" spans="1:14" x14ac:dyDescent="0.35">
      <c r="A6" s="278"/>
    </row>
    <row r="7" spans="1:14" x14ac:dyDescent="0.35">
      <c r="A7" s="495" t="s">
        <v>131</v>
      </c>
      <c r="B7" s="496"/>
      <c r="C7" s="496"/>
      <c r="D7" s="496"/>
      <c r="E7" s="496"/>
      <c r="F7" s="496"/>
      <c r="G7" s="496"/>
      <c r="H7" s="496"/>
      <c r="I7" s="496"/>
      <c r="J7" s="496"/>
      <c r="K7" s="496"/>
      <c r="L7" s="497"/>
    </row>
    <row r="8" spans="1:14" ht="15.75" customHeight="1" x14ac:dyDescent="0.35">
      <c r="A8" s="279">
        <v>1</v>
      </c>
      <c r="B8" s="605" t="s">
        <v>153</v>
      </c>
      <c r="C8" s="605"/>
      <c r="D8" s="605"/>
      <c r="E8" s="605"/>
      <c r="F8" s="605"/>
      <c r="G8" s="605"/>
      <c r="H8" s="605"/>
      <c r="I8" s="605"/>
      <c r="J8" s="605"/>
      <c r="K8" s="605"/>
      <c r="L8" s="606"/>
    </row>
    <row r="9" spans="1:14" x14ac:dyDescent="0.35">
      <c r="A9" s="280"/>
      <c r="B9" s="607"/>
      <c r="C9" s="607"/>
      <c r="D9" s="607"/>
      <c r="E9" s="607"/>
      <c r="F9" s="607"/>
      <c r="G9" s="607"/>
      <c r="H9" s="607"/>
      <c r="I9" s="607"/>
      <c r="J9" s="607"/>
      <c r="K9" s="607"/>
      <c r="L9" s="608"/>
    </row>
    <row r="10" spans="1:14" x14ac:dyDescent="0.35">
      <c r="A10" s="280"/>
      <c r="B10" s="589" t="s">
        <v>229</v>
      </c>
      <c r="C10" s="591"/>
      <c r="D10" s="281"/>
      <c r="E10" s="626" t="e" cm="1">
        <f t="array" ref="E10">_xlfn.IFS(M13="Yes",N11,M13="No",N12)</f>
        <v>#N/A</v>
      </c>
      <c r="F10" s="627"/>
      <c r="G10" s="627"/>
      <c r="H10" s="627"/>
      <c r="I10" s="627"/>
      <c r="J10" s="627"/>
      <c r="K10" s="627"/>
      <c r="L10" s="628"/>
      <c r="M10" s="5" t="s">
        <v>229</v>
      </c>
    </row>
    <row r="11" spans="1:14" x14ac:dyDescent="0.35">
      <c r="A11" s="280"/>
      <c r="B11" s="282"/>
      <c r="C11" s="282"/>
      <c r="D11" s="281"/>
      <c r="E11" s="283"/>
      <c r="F11" s="283"/>
      <c r="G11" s="283"/>
      <c r="H11" s="283"/>
      <c r="I11" s="283"/>
      <c r="J11" s="283"/>
      <c r="K11" s="283"/>
      <c r="L11" s="284"/>
      <c r="M11" s="5" t="s">
        <v>134</v>
      </c>
      <c r="N11" s="5" t="s">
        <v>635</v>
      </c>
    </row>
    <row r="12" spans="1:14" x14ac:dyDescent="0.35">
      <c r="A12" s="285"/>
      <c r="B12" s="286" t="s">
        <v>84</v>
      </c>
      <c r="C12" s="634" t="s">
        <v>132</v>
      </c>
      <c r="D12" s="634"/>
      <c r="E12" s="634"/>
      <c r="F12" s="634"/>
      <c r="G12" s="634"/>
      <c r="H12" s="634"/>
      <c r="I12" s="634"/>
      <c r="J12" s="634"/>
      <c r="K12" s="634"/>
      <c r="L12" s="635"/>
      <c r="M12" s="5" t="s">
        <v>135</v>
      </c>
      <c r="N12" s="5" t="s">
        <v>140</v>
      </c>
    </row>
    <row r="13" spans="1:14" x14ac:dyDescent="0.35">
      <c r="A13" s="285"/>
      <c r="B13" s="287"/>
      <c r="C13" s="519"/>
      <c r="D13" s="519"/>
      <c r="E13" s="519"/>
      <c r="F13" s="519"/>
      <c r="G13" s="519"/>
      <c r="H13" s="519"/>
      <c r="I13" s="519"/>
      <c r="J13" s="519"/>
      <c r="K13" s="519"/>
      <c r="L13" s="519"/>
      <c r="M13" s="5" t="str">
        <f>B10</f>
        <v>Select</v>
      </c>
      <c r="N13" s="12">
        <f>C13</f>
        <v>0</v>
      </c>
    </row>
    <row r="14" spans="1:14" x14ac:dyDescent="0.35">
      <c r="A14" s="285"/>
      <c r="B14" s="287"/>
      <c r="C14" s="629" t="e" cm="1">
        <f t="array" ref="C14">_xlfn.IFS(M13="No",M14)</f>
        <v>#N/A</v>
      </c>
      <c r="D14" s="629"/>
      <c r="E14" s="629"/>
      <c r="F14" s="630" t="e" cm="1">
        <f t="array" ref="F14">_xlfn.IFS(C14="STOP",N14)</f>
        <v>#N/A</v>
      </c>
      <c r="G14" s="630"/>
      <c r="H14" s="630"/>
      <c r="I14" s="630"/>
      <c r="J14" s="630"/>
      <c r="K14" s="630"/>
      <c r="L14" s="631"/>
      <c r="M14" s="5" t="s">
        <v>330</v>
      </c>
      <c r="N14" s="5" t="s">
        <v>136</v>
      </c>
    </row>
    <row r="15" spans="1:14" x14ac:dyDescent="0.35">
      <c r="A15" s="27"/>
      <c r="B15" s="28"/>
      <c r="C15" s="288"/>
      <c r="D15" s="289"/>
      <c r="E15" s="290"/>
      <c r="F15" s="632"/>
      <c r="G15" s="632"/>
      <c r="H15" s="632"/>
      <c r="I15" s="632"/>
      <c r="J15" s="632"/>
      <c r="K15" s="632"/>
      <c r="L15" s="633"/>
    </row>
    <row r="16" spans="1:14" ht="15" customHeight="1" x14ac:dyDescent="0.35">
      <c r="A16" s="279">
        <v>2</v>
      </c>
      <c r="B16" s="425" t="s">
        <v>154</v>
      </c>
      <c r="C16" s="355"/>
      <c r="D16" s="355"/>
      <c r="E16" s="355"/>
      <c r="F16" s="355"/>
      <c r="G16" s="355"/>
      <c r="H16" s="355"/>
      <c r="I16" s="355"/>
      <c r="J16" s="355"/>
      <c r="K16" s="355"/>
      <c r="L16" s="356"/>
    </row>
    <row r="17" spans="1:14" ht="15" customHeight="1" x14ac:dyDescent="0.35">
      <c r="A17" s="291"/>
      <c r="B17" s="589" t="s">
        <v>229</v>
      </c>
      <c r="C17" s="591"/>
      <c r="D17" s="281"/>
      <c r="E17" s="626" t="e" cm="1">
        <f t="array" ref="E17">_xlfn.IFS(M17="Yes",N17,M17="No",N18)</f>
        <v>#N/A</v>
      </c>
      <c r="F17" s="627"/>
      <c r="G17" s="627"/>
      <c r="H17" s="627"/>
      <c r="I17" s="627"/>
      <c r="J17" s="627"/>
      <c r="K17" s="627"/>
      <c r="L17" s="628"/>
      <c r="M17" s="5" t="str">
        <f>B17</f>
        <v>Select</v>
      </c>
      <c r="N17" s="5" t="s">
        <v>140</v>
      </c>
    </row>
    <row r="18" spans="1:14" ht="15" customHeight="1" x14ac:dyDescent="0.35">
      <c r="A18" s="291"/>
      <c r="B18" s="283"/>
      <c r="C18" s="283"/>
      <c r="D18" s="283"/>
      <c r="E18" s="283"/>
      <c r="F18" s="283"/>
      <c r="G18" s="283"/>
      <c r="H18" s="283"/>
      <c r="I18" s="283"/>
      <c r="J18" s="283"/>
      <c r="K18" s="283"/>
      <c r="L18" s="284"/>
      <c r="N18" s="5" t="s">
        <v>636</v>
      </c>
    </row>
    <row r="19" spans="1:14" x14ac:dyDescent="0.35">
      <c r="A19" s="285"/>
      <c r="B19" s="286" t="s">
        <v>84</v>
      </c>
      <c r="C19" s="602" t="s">
        <v>133</v>
      </c>
      <c r="D19" s="602"/>
      <c r="E19" s="602"/>
      <c r="F19" s="602"/>
      <c r="G19" s="602"/>
      <c r="H19" s="602"/>
      <c r="I19" s="602"/>
      <c r="J19" s="602"/>
      <c r="K19" s="602"/>
      <c r="L19" s="603"/>
    </row>
    <row r="20" spans="1:14" x14ac:dyDescent="0.35">
      <c r="A20" s="285"/>
      <c r="B20" s="287"/>
      <c r="C20" s="604"/>
      <c r="D20" s="602"/>
      <c r="E20" s="602"/>
      <c r="F20" s="602"/>
      <c r="G20" s="602"/>
      <c r="H20" s="602"/>
      <c r="I20" s="602"/>
      <c r="J20" s="602"/>
      <c r="K20" s="602"/>
      <c r="L20" s="603"/>
    </row>
    <row r="21" spans="1:14" ht="15.75" customHeight="1" x14ac:dyDescent="0.35">
      <c r="A21" s="285"/>
      <c r="B21" s="287"/>
      <c r="C21" s="589" t="s">
        <v>229</v>
      </c>
      <c r="D21" s="591"/>
      <c r="E21" s="292"/>
      <c r="F21" s="597" t="e" cm="1">
        <f t="array" ref="F21">_xlfn.IFS(M21="Yes",N21,M21="No",N22)</f>
        <v>#N/A</v>
      </c>
      <c r="G21" s="598"/>
      <c r="H21" s="598"/>
      <c r="I21" s="598"/>
      <c r="J21" s="599"/>
      <c r="K21" s="317" t="s">
        <v>229</v>
      </c>
      <c r="L21" s="12" t="e" cm="1">
        <f t="array" ref="L21">_xlfn.IFS(M22="Yes",N21,M22="No",N23)</f>
        <v>#N/A</v>
      </c>
      <c r="M21" s="5" t="str">
        <f>C21</f>
        <v>Select</v>
      </c>
      <c r="N21" s="5" t="s">
        <v>141</v>
      </c>
    </row>
    <row r="22" spans="1:14" x14ac:dyDescent="0.35">
      <c r="A22" s="285"/>
      <c r="B22" s="287"/>
      <c r="C22" s="292"/>
      <c r="D22" s="293"/>
      <c r="E22" s="292"/>
      <c r="F22" s="292"/>
      <c r="G22" s="292"/>
      <c r="H22" s="292"/>
      <c r="I22" s="292"/>
      <c r="J22" s="292"/>
      <c r="K22" s="292"/>
      <c r="L22" s="294"/>
      <c r="M22" s="5" t="str">
        <f>K21</f>
        <v>Select</v>
      </c>
      <c r="N22" s="5" t="s">
        <v>142</v>
      </c>
    </row>
    <row r="23" spans="1:14" ht="15.75" customHeight="1" x14ac:dyDescent="0.35">
      <c r="A23" s="285"/>
      <c r="B23" s="286" t="s">
        <v>85</v>
      </c>
      <c r="C23" s="600" t="s">
        <v>172</v>
      </c>
      <c r="D23" s="600"/>
      <c r="E23" s="600"/>
      <c r="F23" s="600"/>
      <c r="G23" s="600"/>
      <c r="H23" s="600"/>
      <c r="I23" s="600"/>
      <c r="J23" s="600"/>
      <c r="K23" s="600"/>
      <c r="L23" s="601"/>
      <c r="N23" s="5" t="s">
        <v>137</v>
      </c>
    </row>
    <row r="24" spans="1:14" x14ac:dyDescent="0.35">
      <c r="A24" s="285"/>
      <c r="B24" s="287"/>
      <c r="C24" s="600"/>
      <c r="D24" s="600"/>
      <c r="E24" s="600"/>
      <c r="F24" s="600"/>
      <c r="G24" s="600"/>
      <c r="H24" s="600"/>
      <c r="I24" s="600"/>
      <c r="J24" s="600"/>
      <c r="K24" s="600"/>
      <c r="L24" s="601"/>
    </row>
    <row r="25" spans="1:14" x14ac:dyDescent="0.35">
      <c r="A25" s="285"/>
      <c r="B25" s="287"/>
      <c r="C25" s="600"/>
      <c r="D25" s="600"/>
      <c r="E25" s="600"/>
      <c r="F25" s="600"/>
      <c r="G25" s="600"/>
      <c r="H25" s="600"/>
      <c r="I25" s="600"/>
      <c r="J25" s="600"/>
      <c r="K25" s="600"/>
      <c r="L25" s="601"/>
    </row>
    <row r="26" spans="1:14" ht="15.75" customHeight="1" x14ac:dyDescent="0.35">
      <c r="A26" s="285"/>
      <c r="B26" s="287"/>
      <c r="C26" s="589" t="s">
        <v>229</v>
      </c>
      <c r="D26" s="590"/>
      <c r="E26" s="590"/>
      <c r="F26" s="591"/>
      <c r="G26" s="330"/>
      <c r="H26" s="592" t="e" cm="1">
        <f t="array" ref="H26">_xlfn.IFS(M26="Yes",N26,M26="No",N27)</f>
        <v>#N/A</v>
      </c>
      <c r="I26" s="583"/>
      <c r="J26" s="583"/>
      <c r="K26" s="583"/>
      <c r="L26" s="593"/>
      <c r="M26" s="5" t="s">
        <v>229</v>
      </c>
      <c r="N26" s="5" t="s">
        <v>637</v>
      </c>
    </row>
    <row r="27" spans="1:14" x14ac:dyDescent="0.35">
      <c r="A27" s="285"/>
      <c r="B27" s="287"/>
      <c r="C27" s="295"/>
      <c r="D27" s="295"/>
      <c r="E27" s="295"/>
      <c r="F27" s="296"/>
      <c r="G27" s="296"/>
      <c r="H27" s="594"/>
      <c r="I27" s="595"/>
      <c r="J27" s="595"/>
      <c r="K27" s="595"/>
      <c r="L27" s="596"/>
      <c r="M27" s="5" t="s">
        <v>694</v>
      </c>
      <c r="N27" s="5" t="s">
        <v>638</v>
      </c>
    </row>
    <row r="28" spans="1:14" x14ac:dyDescent="0.35">
      <c r="A28" s="285"/>
      <c r="B28" s="287"/>
      <c r="C28" s="295"/>
      <c r="D28" s="295"/>
      <c r="E28" s="295"/>
      <c r="F28" s="296"/>
      <c r="G28" s="296"/>
      <c r="H28" s="296"/>
      <c r="I28" s="296"/>
      <c r="J28" s="296"/>
      <c r="K28" s="296"/>
      <c r="L28" s="297"/>
      <c r="M28" s="5" t="s">
        <v>134</v>
      </c>
    </row>
    <row r="29" spans="1:14" x14ac:dyDescent="0.35">
      <c r="A29" s="285"/>
      <c r="B29" s="286" t="s">
        <v>138</v>
      </c>
      <c r="C29" s="600" t="s">
        <v>158</v>
      </c>
      <c r="D29" s="600"/>
      <c r="E29" s="600"/>
      <c r="F29" s="600"/>
      <c r="G29" s="600"/>
      <c r="H29" s="600"/>
      <c r="I29" s="600"/>
      <c r="J29" s="600"/>
      <c r="K29" s="600"/>
      <c r="L29" s="601"/>
      <c r="M29" s="5" t="s">
        <v>135</v>
      </c>
    </row>
    <row r="30" spans="1:14" x14ac:dyDescent="0.35">
      <c r="A30" s="285"/>
      <c r="B30" s="287"/>
      <c r="C30" s="600"/>
      <c r="D30" s="600"/>
      <c r="E30" s="600"/>
      <c r="F30" s="600"/>
      <c r="G30" s="600"/>
      <c r="H30" s="600"/>
      <c r="I30" s="600"/>
      <c r="J30" s="600"/>
      <c r="K30" s="600"/>
      <c r="L30" s="601"/>
    </row>
    <row r="31" spans="1:14" x14ac:dyDescent="0.35">
      <c r="A31" s="285"/>
      <c r="B31" s="287"/>
      <c r="C31" s="600"/>
      <c r="D31" s="600"/>
      <c r="E31" s="600"/>
      <c r="F31" s="600"/>
      <c r="G31" s="600"/>
      <c r="H31" s="600"/>
      <c r="I31" s="600"/>
      <c r="J31" s="600"/>
      <c r="K31" s="600"/>
      <c r="L31" s="601"/>
    </row>
    <row r="32" spans="1:14" x14ac:dyDescent="0.35">
      <c r="A32" s="285"/>
      <c r="B32" s="287"/>
      <c r="C32" s="589" t="s">
        <v>229</v>
      </c>
      <c r="D32" s="591"/>
      <c r="E32" s="292"/>
      <c r="F32" s="597" t="e" cm="1">
        <f t="array" ref="F32">_xlfn.IFS(M32="Yes",N32,M32="No",N33)</f>
        <v>#N/A</v>
      </c>
      <c r="G32" s="598"/>
      <c r="H32" s="598"/>
      <c r="I32" s="598"/>
      <c r="J32" s="598"/>
      <c r="K32" s="598"/>
      <c r="L32" s="599"/>
      <c r="M32" s="5" t="str">
        <f>C32</f>
        <v>Select</v>
      </c>
      <c r="N32" s="5" t="s">
        <v>639</v>
      </c>
    </row>
    <row r="33" spans="1:14" x14ac:dyDescent="0.35">
      <c r="A33" s="285"/>
      <c r="B33" s="287"/>
      <c r="C33" s="282"/>
      <c r="D33" s="282"/>
      <c r="E33" s="292"/>
      <c r="F33" s="296"/>
      <c r="G33" s="296"/>
      <c r="H33" s="296"/>
      <c r="I33" s="296"/>
      <c r="J33" s="296"/>
      <c r="K33" s="295"/>
      <c r="L33" s="298"/>
      <c r="N33" s="5" t="s">
        <v>155</v>
      </c>
    </row>
    <row r="34" spans="1:14" x14ac:dyDescent="0.35">
      <c r="A34" s="285"/>
      <c r="B34" s="286" t="s">
        <v>87</v>
      </c>
      <c r="C34" s="600" t="s">
        <v>156</v>
      </c>
      <c r="D34" s="600"/>
      <c r="E34" s="600"/>
      <c r="F34" s="600"/>
      <c r="G34" s="600"/>
      <c r="H34" s="600"/>
      <c r="I34" s="600"/>
      <c r="J34" s="600"/>
      <c r="K34" s="600"/>
      <c r="L34" s="601"/>
    </row>
    <row r="35" spans="1:14" x14ac:dyDescent="0.35">
      <c r="A35" s="285"/>
      <c r="B35" s="287"/>
      <c r="C35" s="600"/>
      <c r="D35" s="600"/>
      <c r="E35" s="600"/>
      <c r="F35" s="600"/>
      <c r="G35" s="600"/>
      <c r="H35" s="600"/>
      <c r="I35" s="600"/>
      <c r="J35" s="600"/>
      <c r="K35" s="600"/>
      <c r="L35" s="601"/>
    </row>
    <row r="36" spans="1:14" x14ac:dyDescent="0.35">
      <c r="A36" s="285"/>
      <c r="B36" s="287"/>
      <c r="C36" s="589" t="s">
        <v>229</v>
      </c>
      <c r="D36" s="591"/>
      <c r="E36" s="292"/>
      <c r="F36" s="597" t="e" cm="1">
        <f t="array" ref="F36">_xlfn.IFS(M36="Yes",N36,M36="No",N37)</f>
        <v>#N/A</v>
      </c>
      <c r="G36" s="598"/>
      <c r="H36" s="598"/>
      <c r="I36" s="598"/>
      <c r="J36" s="598"/>
      <c r="K36" s="598"/>
      <c r="L36" s="599"/>
      <c r="M36" s="5" t="str">
        <f>C36</f>
        <v>Select</v>
      </c>
      <c r="N36" s="5" t="s">
        <v>639</v>
      </c>
    </row>
    <row r="37" spans="1:14" x14ac:dyDescent="0.35">
      <c r="A37" s="285"/>
      <c r="B37" s="287"/>
      <c r="C37" s="295"/>
      <c r="D37" s="295"/>
      <c r="E37" s="295"/>
      <c r="F37" s="295"/>
      <c r="G37" s="295"/>
      <c r="H37" s="295"/>
      <c r="I37" s="295"/>
      <c r="J37" s="295"/>
      <c r="K37" s="295"/>
      <c r="L37" s="298"/>
      <c r="N37" s="5" t="s">
        <v>143</v>
      </c>
    </row>
    <row r="38" spans="1:14" ht="15" customHeight="1" x14ac:dyDescent="0.35">
      <c r="A38" s="285"/>
      <c r="B38" s="286" t="s">
        <v>139</v>
      </c>
      <c r="C38" s="358" t="s">
        <v>157</v>
      </c>
      <c r="D38" s="358"/>
      <c r="E38" s="358"/>
      <c r="F38" s="358"/>
      <c r="G38" s="358"/>
      <c r="H38" s="358"/>
      <c r="I38" s="358"/>
      <c r="J38" s="358"/>
      <c r="K38" s="358"/>
      <c r="L38" s="359"/>
    </row>
    <row r="39" spans="1:14" x14ac:dyDescent="0.35">
      <c r="A39" s="285"/>
      <c r="B39" s="287"/>
      <c r="C39" s="358"/>
      <c r="D39" s="358"/>
      <c r="E39" s="358"/>
      <c r="F39" s="358"/>
      <c r="G39" s="358"/>
      <c r="H39" s="358"/>
      <c r="I39" s="358"/>
      <c r="J39" s="358"/>
      <c r="K39" s="358"/>
      <c r="L39" s="359"/>
    </row>
    <row r="40" spans="1:14" x14ac:dyDescent="0.35">
      <c r="A40" s="285"/>
      <c r="B40" s="287"/>
      <c r="C40" s="589" t="s">
        <v>229</v>
      </c>
      <c r="D40" s="591"/>
      <c r="E40" s="292"/>
      <c r="F40" s="597" t="e" cm="1">
        <f t="array" ref="F40">_xlfn.IFS(M40="Yes",N40,M40="No",N41)</f>
        <v>#N/A</v>
      </c>
      <c r="G40" s="598"/>
      <c r="H40" s="598"/>
      <c r="I40" s="598"/>
      <c r="J40" s="598"/>
      <c r="K40" s="598"/>
      <c r="L40" s="599"/>
      <c r="M40" s="5" t="str">
        <f>C40</f>
        <v>Select</v>
      </c>
      <c r="N40" s="5" t="s">
        <v>639</v>
      </c>
    </row>
    <row r="41" spans="1:14" x14ac:dyDescent="0.35">
      <c r="A41" s="285"/>
      <c r="B41" s="287"/>
      <c r="C41" s="296"/>
      <c r="D41" s="296"/>
      <c r="E41" s="296"/>
      <c r="F41" s="296"/>
      <c r="G41" s="296"/>
      <c r="H41" s="296"/>
      <c r="I41" s="296"/>
      <c r="J41" s="296"/>
      <c r="K41" s="296"/>
      <c r="L41" s="297"/>
      <c r="N41" s="5" t="s">
        <v>137</v>
      </c>
    </row>
    <row r="42" spans="1:14" ht="15.75" customHeight="1" x14ac:dyDescent="0.35">
      <c r="A42" s="299"/>
      <c r="B42" s="300" t="s">
        <v>562</v>
      </c>
      <c r="C42" s="358" t="s">
        <v>640</v>
      </c>
      <c r="D42" s="358"/>
      <c r="E42" s="358"/>
      <c r="F42" s="358"/>
      <c r="G42" s="358"/>
      <c r="H42" s="358"/>
      <c r="I42" s="358"/>
      <c r="J42" s="358"/>
      <c r="K42" s="358"/>
      <c r="L42" s="359"/>
    </row>
    <row r="43" spans="1:14" ht="15.75" customHeight="1" x14ac:dyDescent="0.35">
      <c r="A43" s="299"/>
      <c r="B43" s="301"/>
      <c r="C43" s="358"/>
      <c r="D43" s="358"/>
      <c r="E43" s="358"/>
      <c r="F43" s="358"/>
      <c r="G43" s="358"/>
      <c r="H43" s="358"/>
      <c r="I43" s="358"/>
      <c r="J43" s="358"/>
      <c r="K43" s="358"/>
      <c r="L43" s="359"/>
    </row>
    <row r="44" spans="1:14" x14ac:dyDescent="0.35">
      <c r="A44" s="299"/>
      <c r="B44" s="301"/>
      <c r="C44" s="358"/>
      <c r="D44" s="358"/>
      <c r="E44" s="358"/>
      <c r="F44" s="358"/>
      <c r="G44" s="358"/>
      <c r="H44" s="358"/>
      <c r="I44" s="358"/>
      <c r="J44" s="358"/>
      <c r="K44" s="358"/>
      <c r="L44" s="359"/>
    </row>
    <row r="45" spans="1:14" x14ac:dyDescent="0.35">
      <c r="A45" s="285"/>
      <c r="B45" s="302"/>
      <c r="C45" s="358"/>
      <c r="D45" s="358"/>
      <c r="E45" s="358"/>
      <c r="F45" s="358"/>
      <c r="G45" s="358"/>
      <c r="H45" s="358"/>
      <c r="I45" s="358"/>
      <c r="J45" s="358"/>
      <c r="K45" s="358"/>
      <c r="L45" s="359"/>
    </row>
    <row r="46" spans="1:14" ht="15.75" customHeight="1" x14ac:dyDescent="0.35">
      <c r="A46" s="285"/>
      <c r="B46" s="302"/>
      <c r="C46" s="589" t="s">
        <v>229</v>
      </c>
      <c r="D46" s="591"/>
      <c r="E46" s="292"/>
      <c r="F46" s="592" t="e" cm="1">
        <f t="array" ref="F46">_xlfn.IFS(M46="Yes",N46,M46="No",N47)</f>
        <v>#N/A</v>
      </c>
      <c r="G46" s="583"/>
      <c r="H46" s="583"/>
      <c r="I46" s="583"/>
      <c r="J46" s="583"/>
      <c r="K46" s="583"/>
      <c r="L46" s="593"/>
      <c r="M46" s="5" t="str">
        <f>C46</f>
        <v>Select</v>
      </c>
      <c r="N46" s="5" t="s">
        <v>243</v>
      </c>
    </row>
    <row r="47" spans="1:14" x14ac:dyDescent="0.35">
      <c r="A47" s="285"/>
      <c r="B47" s="302"/>
      <c r="C47" s="296"/>
      <c r="D47" s="296"/>
      <c r="E47" s="296"/>
      <c r="F47" s="594"/>
      <c r="G47" s="595"/>
      <c r="H47" s="595"/>
      <c r="I47" s="595"/>
      <c r="J47" s="595"/>
      <c r="K47" s="595"/>
      <c r="L47" s="596"/>
      <c r="N47" s="5" t="s">
        <v>641</v>
      </c>
    </row>
    <row r="48" spans="1:14" x14ac:dyDescent="0.35">
      <c r="A48" s="285"/>
      <c r="B48" s="302"/>
      <c r="C48" s="296"/>
      <c r="D48" s="296"/>
      <c r="E48" s="296"/>
      <c r="F48" s="296"/>
      <c r="G48" s="296"/>
      <c r="H48" s="296"/>
      <c r="I48" s="296"/>
      <c r="J48" s="296"/>
      <c r="K48" s="296"/>
      <c r="L48" s="297"/>
    </row>
    <row r="49" spans="1:14" ht="15" customHeight="1" x14ac:dyDescent="0.35">
      <c r="A49" s="279">
        <v>3</v>
      </c>
      <c r="B49" s="355" t="s">
        <v>170</v>
      </c>
      <c r="C49" s="355"/>
      <c r="D49" s="355"/>
      <c r="E49" s="355"/>
      <c r="F49" s="355"/>
      <c r="G49" s="355"/>
      <c r="H49" s="355"/>
      <c r="I49" s="355"/>
      <c r="J49" s="355"/>
      <c r="K49" s="355"/>
      <c r="L49" s="356"/>
    </row>
    <row r="50" spans="1:14" x14ac:dyDescent="0.35">
      <c r="A50" s="291"/>
      <c r="B50" s="358"/>
      <c r="C50" s="358"/>
      <c r="D50" s="358"/>
      <c r="E50" s="358"/>
      <c r="F50" s="358"/>
      <c r="G50" s="358"/>
      <c r="H50" s="358"/>
      <c r="I50" s="358"/>
      <c r="J50" s="358"/>
      <c r="K50" s="358"/>
      <c r="L50" s="359"/>
    </row>
    <row r="51" spans="1:14" x14ac:dyDescent="0.35">
      <c r="A51" s="291"/>
      <c r="B51" s="589" t="s">
        <v>229</v>
      </c>
      <c r="C51" s="591"/>
      <c r="D51" s="281"/>
      <c r="E51" s="597" t="e" cm="1">
        <f t="array" ref="E51">_xlfn.IFS(M51="Yes",N51,M51="No",N52)</f>
        <v>#N/A</v>
      </c>
      <c r="F51" s="598"/>
      <c r="G51" s="598"/>
      <c r="H51" s="598"/>
      <c r="I51" s="598"/>
      <c r="J51" s="598"/>
      <c r="K51" s="598"/>
      <c r="L51" s="599"/>
      <c r="M51" s="5" t="str">
        <f>B51</f>
        <v>Select</v>
      </c>
      <c r="N51" s="5" t="s">
        <v>159</v>
      </c>
    </row>
    <row r="52" spans="1:14" x14ac:dyDescent="0.35">
      <c r="A52" s="291"/>
      <c r="B52" s="296"/>
      <c r="C52" s="296"/>
      <c r="D52" s="296"/>
      <c r="E52" s="296"/>
      <c r="F52" s="296"/>
      <c r="G52" s="296"/>
      <c r="H52" s="296"/>
      <c r="I52" s="296"/>
      <c r="J52" s="296"/>
      <c r="K52" s="296"/>
      <c r="L52" s="297"/>
      <c r="N52" s="5" t="s">
        <v>160</v>
      </c>
    </row>
    <row r="53" spans="1:14" x14ac:dyDescent="0.35">
      <c r="A53" s="291"/>
      <c r="B53" s="296"/>
      <c r="C53" s="296"/>
      <c r="D53" s="296"/>
      <c r="E53" s="374"/>
      <c r="F53" s="375"/>
      <c r="G53" s="375"/>
      <c r="H53" s="375"/>
      <c r="I53" s="375"/>
      <c r="J53" s="375"/>
      <c r="K53" s="375"/>
      <c r="L53" s="376"/>
      <c r="N53" s="12">
        <f>E53</f>
        <v>0</v>
      </c>
    </row>
    <row r="54" spans="1:14" x14ac:dyDescent="0.35">
      <c r="A54" s="291"/>
      <c r="B54" s="296"/>
      <c r="C54" s="296"/>
      <c r="D54" s="296"/>
      <c r="E54" s="296"/>
      <c r="F54" s="296"/>
      <c r="G54" s="296"/>
      <c r="H54" s="296"/>
      <c r="I54" s="296"/>
      <c r="J54" s="296"/>
      <c r="K54" s="296"/>
      <c r="L54" s="297"/>
      <c r="N54" s="51"/>
    </row>
    <row r="55" spans="1:14" x14ac:dyDescent="0.35">
      <c r="A55" s="279">
        <v>4</v>
      </c>
      <c r="B55" s="355" t="s">
        <v>166</v>
      </c>
      <c r="C55" s="355"/>
      <c r="D55" s="355"/>
      <c r="E55" s="355"/>
      <c r="F55" s="355"/>
      <c r="G55" s="355"/>
      <c r="H55" s="355"/>
      <c r="I55" s="355"/>
      <c r="J55" s="355"/>
      <c r="K55" s="355"/>
      <c r="L55" s="356"/>
    </row>
    <row r="56" spans="1:14" x14ac:dyDescent="0.35">
      <c r="A56" s="291"/>
      <c r="B56" s="589" t="s">
        <v>229</v>
      </c>
      <c r="C56" s="591"/>
      <c r="D56" s="281"/>
      <c r="E56" s="597" t="e" cm="1">
        <f t="array" ref="E56">_xlfn.IFS(M56="Yes",N56,M56="No",N57)</f>
        <v>#N/A</v>
      </c>
      <c r="F56" s="598"/>
      <c r="G56" s="598"/>
      <c r="H56" s="598"/>
      <c r="I56" s="598"/>
      <c r="J56" s="598"/>
      <c r="K56" s="598"/>
      <c r="L56" s="599"/>
      <c r="M56" s="5" t="str">
        <f>B56</f>
        <v>Select</v>
      </c>
      <c r="N56" s="5" t="s">
        <v>140</v>
      </c>
    </row>
    <row r="57" spans="1:14" x14ac:dyDescent="0.35">
      <c r="A57" s="291"/>
      <c r="B57" s="303"/>
      <c r="C57" s="296"/>
      <c r="D57" s="296"/>
      <c r="E57" s="296"/>
      <c r="F57" s="296"/>
      <c r="G57" s="296"/>
      <c r="H57" s="296"/>
      <c r="I57" s="296"/>
      <c r="J57" s="296"/>
      <c r="K57" s="296"/>
      <c r="L57" s="297"/>
      <c r="N57" s="5" t="s">
        <v>165</v>
      </c>
    </row>
    <row r="58" spans="1:14" ht="15" customHeight="1" x14ac:dyDescent="0.35">
      <c r="A58" s="285"/>
      <c r="B58" s="286" t="s">
        <v>84</v>
      </c>
      <c r="C58" s="636" t="s">
        <v>173</v>
      </c>
      <c r="D58" s="636"/>
      <c r="E58" s="636"/>
      <c r="F58" s="636"/>
      <c r="G58" s="636"/>
      <c r="H58" s="636"/>
      <c r="I58" s="636"/>
      <c r="J58" s="636"/>
      <c r="K58" s="636"/>
      <c r="L58" s="637"/>
    </row>
    <row r="59" spans="1:14" ht="15" customHeight="1" x14ac:dyDescent="0.35">
      <c r="A59" s="285"/>
      <c r="B59" s="304"/>
      <c r="C59" s="287"/>
      <c r="D59" s="286" t="s">
        <v>167</v>
      </c>
      <c r="E59" s="636" t="s">
        <v>164</v>
      </c>
      <c r="F59" s="636"/>
      <c r="G59" s="636"/>
      <c r="H59" s="636"/>
      <c r="I59" s="636"/>
      <c r="J59" s="637"/>
      <c r="K59" s="324">
        <v>0</v>
      </c>
      <c r="L59" s="326" t="str" cm="1">
        <f t="array" ref="L59">_xlfn.IFS(K59=0,N60,K59&gt;0,N59)</f>
        <v xml:space="preserve">Stop, must answer </v>
      </c>
      <c r="M59" s="325"/>
      <c r="N59" s="5" t="s">
        <v>669</v>
      </c>
    </row>
    <row r="60" spans="1:14" ht="15" customHeight="1" x14ac:dyDescent="0.35">
      <c r="A60" s="285"/>
      <c r="B60" s="304"/>
      <c r="C60" s="287"/>
      <c r="D60" s="286"/>
      <c r="E60" s="287"/>
      <c r="F60" s="287"/>
      <c r="G60" s="287"/>
      <c r="H60" s="287"/>
      <c r="I60" s="287"/>
      <c r="J60" s="287"/>
      <c r="K60" s="327"/>
      <c r="L60" s="297"/>
      <c r="N60" s="5" t="s">
        <v>668</v>
      </c>
    </row>
    <row r="61" spans="1:14" x14ac:dyDescent="0.35">
      <c r="A61" s="285"/>
      <c r="B61" s="304"/>
      <c r="C61" s="287"/>
      <c r="D61" s="286" t="s">
        <v>168</v>
      </c>
      <c r="E61" s="636" t="s">
        <v>210</v>
      </c>
      <c r="F61" s="636"/>
      <c r="G61" s="636"/>
      <c r="H61" s="636"/>
      <c r="I61" s="636"/>
      <c r="J61" s="636"/>
      <c r="K61" s="636"/>
      <c r="L61" s="637"/>
      <c r="N61" s="325"/>
    </row>
    <row r="62" spans="1:14" x14ac:dyDescent="0.35">
      <c r="A62" s="285"/>
      <c r="B62" s="304"/>
      <c r="C62" s="287"/>
      <c r="D62" s="287"/>
      <c r="E62" s="636" t="s">
        <v>211</v>
      </c>
      <c r="F62" s="636"/>
      <c r="G62" s="636"/>
      <c r="H62" s="636"/>
      <c r="I62" s="636"/>
      <c r="J62" s="637"/>
      <c r="K62" s="324">
        <v>0</v>
      </c>
      <c r="L62" s="297"/>
    </row>
    <row r="63" spans="1:14" x14ac:dyDescent="0.35">
      <c r="A63" s="285"/>
      <c r="B63" s="304"/>
      <c r="C63" s="287"/>
      <c r="D63" s="305"/>
      <c r="E63" s="305"/>
      <c r="F63" s="305"/>
      <c r="G63" s="305"/>
      <c r="H63" s="305"/>
      <c r="I63" s="305"/>
      <c r="J63" s="305"/>
      <c r="K63" s="306"/>
      <c r="L63" s="307"/>
    </row>
    <row r="64" spans="1:14" x14ac:dyDescent="0.35">
      <c r="A64" s="285"/>
      <c r="B64" s="304"/>
      <c r="C64" s="287"/>
      <c r="D64" s="286" t="s">
        <v>169</v>
      </c>
      <c r="E64" s="624" t="s">
        <v>648</v>
      </c>
      <c r="F64" s="624"/>
      <c r="G64" s="624"/>
      <c r="H64" s="624"/>
      <c r="I64" s="624"/>
      <c r="J64" s="624"/>
      <c r="K64" s="624"/>
      <c r="L64" s="625"/>
    </row>
    <row r="65" spans="1:14" ht="15.75" customHeight="1" x14ac:dyDescent="0.35">
      <c r="A65" s="285"/>
      <c r="B65" s="304"/>
      <c r="C65" s="287"/>
      <c r="D65" s="305"/>
      <c r="E65" s="589" t="s">
        <v>229</v>
      </c>
      <c r="F65" s="591"/>
      <c r="G65" s="292"/>
      <c r="H65" s="592" t="e" cm="1">
        <f t="array" ref="H65">_xlfn.IFS(M65="Yes",N65,M65="No",N66)</f>
        <v>#N/A</v>
      </c>
      <c r="I65" s="583"/>
      <c r="J65" s="583"/>
      <c r="K65" s="583"/>
      <c r="L65" s="593"/>
      <c r="M65" s="5" t="str">
        <f>E65</f>
        <v>Select</v>
      </c>
      <c r="N65" s="5" t="s">
        <v>672</v>
      </c>
    </row>
    <row r="66" spans="1:14" x14ac:dyDescent="0.35">
      <c r="A66" s="285"/>
      <c r="B66" s="304"/>
      <c r="C66" s="287"/>
      <c r="D66" s="305"/>
      <c r="E66" s="305"/>
      <c r="F66" s="305"/>
      <c r="G66" s="305"/>
      <c r="H66" s="594"/>
      <c r="I66" s="595"/>
      <c r="J66" s="595"/>
      <c r="K66" s="595"/>
      <c r="L66" s="596"/>
      <c r="N66" s="15" t="s">
        <v>685</v>
      </c>
    </row>
    <row r="67" spans="1:14" x14ac:dyDescent="0.35">
      <c r="A67" s="285"/>
      <c r="B67" s="304"/>
      <c r="C67" s="287"/>
      <c r="D67" s="305"/>
      <c r="E67" s="305"/>
      <c r="F67" s="305"/>
      <c r="G67" s="305"/>
      <c r="H67" s="305"/>
      <c r="I67" s="305"/>
      <c r="J67" s="305"/>
      <c r="K67" s="306"/>
      <c r="L67" s="307"/>
    </row>
    <row r="68" spans="1:14" x14ac:dyDescent="0.35">
      <c r="A68" s="285"/>
      <c r="B68" s="304"/>
      <c r="C68" s="287"/>
      <c r="D68" s="286" t="s">
        <v>643</v>
      </c>
      <c r="E68" s="358" t="s">
        <v>682</v>
      </c>
      <c r="F68" s="358"/>
      <c r="G68" s="358"/>
      <c r="H68" s="358"/>
      <c r="I68" s="358"/>
      <c r="J68" s="358"/>
      <c r="K68" s="358"/>
      <c r="L68" s="359"/>
    </row>
    <row r="69" spans="1:14" x14ac:dyDescent="0.35">
      <c r="A69" s="285"/>
      <c r="B69" s="304"/>
      <c r="C69" s="287"/>
      <c r="D69" s="286"/>
      <c r="E69" s="358"/>
      <c r="F69" s="358"/>
      <c r="G69" s="358"/>
      <c r="H69" s="358"/>
      <c r="I69" s="358"/>
      <c r="J69" s="358"/>
      <c r="K69" s="358"/>
      <c r="L69" s="359"/>
    </row>
    <row r="70" spans="1:14" ht="15.75" customHeight="1" x14ac:dyDescent="0.35">
      <c r="A70" s="285"/>
      <c r="B70" s="304"/>
      <c r="C70" s="287"/>
      <c r="D70" s="305"/>
      <c r="E70" s="589" t="s">
        <v>229</v>
      </c>
      <c r="F70" s="591"/>
      <c r="G70" s="292"/>
      <c r="H70" s="592" t="e" cm="1">
        <f t="array" ref="H70">_xlfn.IFS(M70="Yes",N70,M70="No",N71)</f>
        <v>#N/A</v>
      </c>
      <c r="I70" s="583"/>
      <c r="J70" s="583"/>
      <c r="K70" s="583"/>
      <c r="L70" s="593"/>
      <c r="M70" s="5" t="str">
        <f>E70</f>
        <v>Select</v>
      </c>
      <c r="N70" s="5" t="s">
        <v>673</v>
      </c>
    </row>
    <row r="71" spans="1:14" ht="15.75" customHeight="1" x14ac:dyDescent="0.35">
      <c r="A71" s="285"/>
      <c r="B71" s="304"/>
      <c r="C71" s="287"/>
      <c r="D71" s="305"/>
      <c r="E71" s="305"/>
      <c r="F71" s="305"/>
      <c r="G71" s="305"/>
      <c r="H71" s="594"/>
      <c r="I71" s="595"/>
      <c r="J71" s="595"/>
      <c r="K71" s="595"/>
      <c r="L71" s="596"/>
      <c r="N71" s="5" t="s">
        <v>646</v>
      </c>
    </row>
    <row r="72" spans="1:14" x14ac:dyDescent="0.35">
      <c r="A72" s="285"/>
      <c r="B72" s="304"/>
      <c r="C72" s="287"/>
      <c r="D72" s="305"/>
      <c r="E72" s="305"/>
      <c r="F72" s="305"/>
      <c r="G72" s="305"/>
      <c r="H72" s="305"/>
      <c r="I72" s="305"/>
      <c r="J72" s="305"/>
      <c r="K72" s="306"/>
      <c r="L72" s="307"/>
    </row>
    <row r="73" spans="1:14" x14ac:dyDescent="0.35">
      <c r="A73" s="285"/>
      <c r="B73" s="304"/>
      <c r="C73" s="287"/>
      <c r="D73" s="286" t="s">
        <v>645</v>
      </c>
      <c r="E73" s="636" t="s">
        <v>683</v>
      </c>
      <c r="F73" s="636"/>
      <c r="G73" s="636"/>
      <c r="H73" s="636"/>
      <c r="I73" s="636"/>
      <c r="J73" s="636"/>
      <c r="K73" s="636"/>
      <c r="L73" s="637"/>
    </row>
    <row r="74" spans="1:14" x14ac:dyDescent="0.35">
      <c r="A74" s="285"/>
      <c r="B74" s="304"/>
      <c r="C74" s="287"/>
      <c r="D74" s="286"/>
      <c r="E74" s="589" t="s">
        <v>229</v>
      </c>
      <c r="F74" s="591"/>
      <c r="G74" s="292"/>
      <c r="H74" s="592" t="e" cm="1">
        <f t="array" ref="H74">_xlfn.IFS(M74="Yes",N74,M74="No",N75)</f>
        <v>#N/A</v>
      </c>
      <c r="I74" s="583"/>
      <c r="J74" s="583"/>
      <c r="K74" s="583"/>
      <c r="L74" s="593"/>
      <c r="M74" s="5" t="str">
        <f>E74</f>
        <v>Select</v>
      </c>
      <c r="N74" s="5" t="s">
        <v>651</v>
      </c>
    </row>
    <row r="75" spans="1:14" x14ac:dyDescent="0.35">
      <c r="A75" s="285"/>
      <c r="B75" s="304"/>
      <c r="C75" s="287"/>
      <c r="D75" s="286"/>
      <c r="E75" s="282"/>
      <c r="F75" s="282"/>
      <c r="G75" s="292"/>
      <c r="H75" s="594"/>
      <c r="I75" s="595"/>
      <c r="J75" s="595"/>
      <c r="K75" s="595"/>
      <c r="L75" s="596"/>
      <c r="N75" s="5" t="s">
        <v>674</v>
      </c>
    </row>
    <row r="76" spans="1:14" ht="15.75" customHeight="1" x14ac:dyDescent="0.35">
      <c r="A76" s="285"/>
      <c r="B76" s="304"/>
      <c r="C76" s="287"/>
      <c r="D76" s="286"/>
      <c r="E76" s="302"/>
      <c r="F76" s="302"/>
      <c r="G76" s="302"/>
      <c r="H76" s="302"/>
      <c r="I76" s="302"/>
      <c r="J76" s="302"/>
      <c r="K76" s="302"/>
      <c r="L76" s="308"/>
    </row>
    <row r="77" spans="1:14" x14ac:dyDescent="0.35">
      <c r="A77" s="285"/>
      <c r="B77" s="304"/>
      <c r="C77" s="287"/>
      <c r="D77" s="286" t="s">
        <v>649</v>
      </c>
      <c r="E77" s="302" t="s">
        <v>642</v>
      </c>
      <c r="F77" s="302"/>
      <c r="G77" s="302"/>
      <c r="H77" s="302"/>
      <c r="I77" s="302"/>
      <c r="J77" s="302"/>
      <c r="K77" s="302"/>
      <c r="L77" s="308"/>
    </row>
    <row r="78" spans="1:14" x14ac:dyDescent="0.35">
      <c r="A78" s="285"/>
      <c r="B78" s="304"/>
      <c r="C78" s="287"/>
      <c r="D78" s="286"/>
      <c r="E78" s="589" t="s">
        <v>229</v>
      </c>
      <c r="F78" s="591"/>
      <c r="G78" s="292"/>
      <c r="H78" s="597" t="e" cm="1">
        <f t="array" ref="H78">_xlfn.IFS(M78="Yes",N78,M78="No",N79)</f>
        <v>#N/A</v>
      </c>
      <c r="I78" s="598"/>
      <c r="J78" s="598"/>
      <c r="K78" s="598"/>
      <c r="L78" s="599"/>
      <c r="M78" s="5" t="str">
        <f>E78</f>
        <v>Select</v>
      </c>
      <c r="N78" s="5" t="s">
        <v>652</v>
      </c>
    </row>
    <row r="79" spans="1:14" x14ac:dyDescent="0.35">
      <c r="A79" s="285"/>
      <c r="B79" s="304"/>
      <c r="C79" s="287"/>
      <c r="D79" s="286"/>
      <c r="E79" s="302"/>
      <c r="F79" s="302"/>
      <c r="G79" s="302"/>
      <c r="H79" s="302"/>
      <c r="I79" s="302"/>
      <c r="J79" s="302"/>
      <c r="K79" s="302"/>
      <c r="L79" s="308"/>
      <c r="N79" s="5" t="s">
        <v>675</v>
      </c>
    </row>
    <row r="80" spans="1:14" x14ac:dyDescent="0.35">
      <c r="A80" s="285"/>
      <c r="B80" s="304"/>
      <c r="C80" s="287"/>
      <c r="D80" s="286"/>
      <c r="E80" s="408"/>
      <c r="F80" s="409"/>
      <c r="G80" s="409"/>
      <c r="H80" s="409"/>
      <c r="I80" s="409"/>
      <c r="J80" s="409"/>
      <c r="K80" s="409"/>
      <c r="L80" s="410"/>
      <c r="N80" s="12">
        <f>H80</f>
        <v>0</v>
      </c>
    </row>
    <row r="81" spans="1:14" x14ac:dyDescent="0.35">
      <c r="A81" s="285"/>
      <c r="B81" s="304"/>
      <c r="C81" s="287"/>
      <c r="D81" s="286"/>
      <c r="E81" s="302"/>
      <c r="F81" s="302"/>
      <c r="G81" s="302"/>
      <c r="H81" s="302"/>
      <c r="I81" s="302"/>
      <c r="J81" s="302"/>
      <c r="K81" s="302"/>
      <c r="L81" s="308"/>
    </row>
    <row r="82" spans="1:14" x14ac:dyDescent="0.35">
      <c r="A82" s="285"/>
      <c r="B82" s="304"/>
      <c r="C82" s="287"/>
      <c r="D82" s="286" t="s">
        <v>650</v>
      </c>
      <c r="E82" s="358" t="s">
        <v>209</v>
      </c>
      <c r="F82" s="358"/>
      <c r="G82" s="358"/>
      <c r="H82" s="358"/>
      <c r="I82" s="358"/>
      <c r="J82" s="358"/>
      <c r="K82" s="358"/>
      <c r="L82" s="359"/>
    </row>
    <row r="83" spans="1:14" x14ac:dyDescent="0.35">
      <c r="A83" s="285"/>
      <c r="B83" s="304"/>
      <c r="C83" s="287"/>
      <c r="D83" s="286"/>
      <c r="E83" s="358"/>
      <c r="F83" s="358"/>
      <c r="G83" s="358"/>
      <c r="H83" s="358"/>
      <c r="I83" s="358"/>
      <c r="J83" s="358"/>
      <c r="K83" s="358"/>
      <c r="L83" s="359"/>
    </row>
    <row r="84" spans="1:14" x14ac:dyDescent="0.35">
      <c r="A84" s="285"/>
      <c r="B84" s="304"/>
      <c r="C84" s="287"/>
      <c r="D84" s="286"/>
      <c r="E84" s="589" t="s">
        <v>229</v>
      </c>
      <c r="F84" s="591"/>
      <c r="G84" s="292"/>
      <c r="H84" s="597" t="e" cm="1">
        <f t="array" ref="H84">_xlfn.IFS(M84="Yes",N84,M84="No",N85)</f>
        <v>#N/A</v>
      </c>
      <c r="I84" s="598"/>
      <c r="J84" s="598"/>
      <c r="K84" s="598"/>
      <c r="L84" s="599"/>
      <c r="M84" s="5" t="str">
        <f>E84</f>
        <v>Select</v>
      </c>
      <c r="N84" s="5" t="s">
        <v>676</v>
      </c>
    </row>
    <row r="85" spans="1:14" x14ac:dyDescent="0.35">
      <c r="A85" s="285"/>
      <c r="B85" s="304"/>
      <c r="C85" s="287"/>
      <c r="D85" s="286"/>
      <c r="E85" s="296"/>
      <c r="F85" s="296"/>
      <c r="G85" s="296"/>
      <c r="H85" s="296"/>
      <c r="I85" s="296"/>
      <c r="J85" s="296"/>
      <c r="K85" s="296"/>
      <c r="L85" s="297"/>
      <c r="N85" s="5" t="s">
        <v>677</v>
      </c>
    </row>
    <row r="86" spans="1:14" x14ac:dyDescent="0.35">
      <c r="A86" s="285"/>
      <c r="B86" s="304"/>
      <c r="C86" s="287"/>
      <c r="D86" s="286"/>
      <c r="E86" s="408"/>
      <c r="F86" s="409"/>
      <c r="G86" s="409"/>
      <c r="H86" s="409"/>
      <c r="I86" s="409"/>
      <c r="J86" s="409"/>
      <c r="K86" s="409"/>
      <c r="L86" s="410"/>
      <c r="N86" s="12">
        <f>H86</f>
        <v>0</v>
      </c>
    </row>
    <row r="87" spans="1:14" x14ac:dyDescent="0.35">
      <c r="A87" s="285"/>
      <c r="B87" s="304"/>
      <c r="C87" s="287"/>
      <c r="D87" s="286"/>
      <c r="E87" s="309"/>
      <c r="F87" s="309"/>
      <c r="G87" s="309"/>
      <c r="H87" s="309"/>
      <c r="I87" s="309"/>
      <c r="J87" s="309"/>
      <c r="K87" s="309"/>
      <c r="L87" s="310"/>
      <c r="N87" s="51"/>
    </row>
    <row r="88" spans="1:14" x14ac:dyDescent="0.35">
      <c r="A88" s="285"/>
      <c r="B88" s="304"/>
      <c r="C88" s="287"/>
      <c r="D88" s="286" t="s">
        <v>670</v>
      </c>
      <c r="E88" s="358" t="s">
        <v>644</v>
      </c>
      <c r="F88" s="358"/>
      <c r="G88" s="358"/>
      <c r="H88" s="358"/>
      <c r="I88" s="358"/>
      <c r="J88" s="358"/>
      <c r="K88" s="358"/>
      <c r="L88" s="359"/>
    </row>
    <row r="89" spans="1:14" x14ac:dyDescent="0.35">
      <c r="A89" s="285"/>
      <c r="B89" s="304"/>
      <c r="C89" s="287"/>
      <c r="D89" s="286"/>
      <c r="E89" s="589" t="s">
        <v>229</v>
      </c>
      <c r="F89" s="591"/>
      <c r="G89" s="292"/>
      <c r="H89" s="592" t="e" cm="1">
        <f t="array" ref="H89">_xlfn.IFS(M89="Yes",N89,M89="No",N90)</f>
        <v>#N/A</v>
      </c>
      <c r="I89" s="583"/>
      <c r="J89" s="583"/>
      <c r="K89" s="583"/>
      <c r="L89" s="593"/>
      <c r="M89" s="5" t="str">
        <f>E89</f>
        <v>Select</v>
      </c>
      <c r="N89" s="5" t="s">
        <v>679</v>
      </c>
    </row>
    <row r="90" spans="1:14" x14ac:dyDescent="0.35">
      <c r="A90" s="285"/>
      <c r="B90" s="304"/>
      <c r="C90" s="287"/>
      <c r="D90" s="286"/>
      <c r="E90" s="296"/>
      <c r="F90" s="296"/>
      <c r="G90" s="296"/>
      <c r="H90" s="594"/>
      <c r="I90" s="595"/>
      <c r="J90" s="595"/>
      <c r="K90" s="595"/>
      <c r="L90" s="596"/>
      <c r="N90" s="5" t="s">
        <v>678</v>
      </c>
    </row>
    <row r="91" spans="1:14" ht="15.75" customHeight="1" x14ac:dyDescent="0.35">
      <c r="A91" s="285"/>
      <c r="B91" s="304"/>
      <c r="C91" s="287"/>
      <c r="D91" s="286"/>
      <c r="E91" s="296"/>
      <c r="F91" s="296"/>
      <c r="G91" s="296"/>
      <c r="H91" s="296"/>
      <c r="I91" s="296"/>
      <c r="J91" s="296"/>
      <c r="K91" s="296"/>
      <c r="L91" s="297"/>
    </row>
    <row r="92" spans="1:14" ht="17.25" customHeight="1" x14ac:dyDescent="0.35">
      <c r="A92" s="285"/>
      <c r="B92" s="304"/>
      <c r="C92" s="287"/>
      <c r="D92" s="286" t="s">
        <v>671</v>
      </c>
      <c r="E92" s="358" t="s">
        <v>647</v>
      </c>
      <c r="F92" s="358"/>
      <c r="G92" s="358"/>
      <c r="H92" s="358"/>
      <c r="I92" s="358"/>
      <c r="J92" s="358"/>
      <c r="K92" s="358"/>
      <c r="L92" s="359"/>
    </row>
    <row r="93" spans="1:14" ht="17.25" customHeight="1" x14ac:dyDescent="0.35">
      <c r="A93" s="285"/>
      <c r="B93" s="304"/>
      <c r="C93" s="287"/>
      <c r="D93" s="304"/>
      <c r="E93" s="358"/>
      <c r="F93" s="358"/>
      <c r="G93" s="358"/>
      <c r="H93" s="358"/>
      <c r="I93" s="358"/>
      <c r="J93" s="358"/>
      <c r="K93" s="358"/>
      <c r="L93" s="359"/>
    </row>
    <row r="94" spans="1:14" ht="15.75" customHeight="1" x14ac:dyDescent="0.35">
      <c r="A94" s="285"/>
      <c r="B94" s="304"/>
      <c r="C94" s="287"/>
      <c r="D94" s="304"/>
      <c r="E94" s="358"/>
      <c r="F94" s="358"/>
      <c r="G94" s="358"/>
      <c r="H94" s="358"/>
      <c r="I94" s="358"/>
      <c r="J94" s="358"/>
      <c r="K94" s="358"/>
      <c r="L94" s="359"/>
    </row>
    <row r="95" spans="1:14" x14ac:dyDescent="0.35">
      <c r="A95" s="285"/>
      <c r="B95" s="304"/>
      <c r="C95" s="287"/>
      <c r="D95" s="286"/>
      <c r="E95" s="589" t="s">
        <v>229</v>
      </c>
      <c r="F95" s="591"/>
      <c r="G95" s="292"/>
      <c r="H95" s="592" t="e" cm="1">
        <f t="array" ref="H95">_xlfn.IFS(M95="Yes",N95,M95="No",N96)</f>
        <v>#N/A</v>
      </c>
      <c r="I95" s="583"/>
      <c r="J95" s="583"/>
      <c r="K95" s="583"/>
      <c r="L95" s="593"/>
      <c r="M95" s="5" t="str">
        <f>E95</f>
        <v>Select</v>
      </c>
      <c r="N95" s="5" t="s">
        <v>165</v>
      </c>
    </row>
    <row r="96" spans="1:14" x14ac:dyDescent="0.35">
      <c r="A96" s="285"/>
      <c r="B96" s="304"/>
      <c r="C96" s="287"/>
      <c r="D96" s="304"/>
      <c r="E96" s="296"/>
      <c r="F96" s="296"/>
      <c r="G96" s="296"/>
      <c r="H96" s="594"/>
      <c r="I96" s="595"/>
      <c r="J96" s="595"/>
      <c r="K96" s="595"/>
      <c r="L96" s="596"/>
      <c r="N96" s="5" t="s">
        <v>653</v>
      </c>
    </row>
    <row r="97" spans="1:14" ht="15.75" customHeight="1" x14ac:dyDescent="0.35">
      <c r="A97" s="285"/>
      <c r="B97" s="304"/>
      <c r="C97" s="287"/>
      <c r="D97" s="304"/>
      <c r="E97" s="296"/>
      <c r="F97" s="296"/>
      <c r="G97" s="296"/>
      <c r="H97" s="296"/>
      <c r="I97" s="296"/>
      <c r="J97" s="296"/>
      <c r="K97" s="296"/>
      <c r="L97" s="297"/>
    </row>
    <row r="98" spans="1:14" x14ac:dyDescent="0.35">
      <c r="A98" s="279">
        <v>5</v>
      </c>
      <c r="B98" s="622" t="s">
        <v>152</v>
      </c>
      <c r="C98" s="622"/>
      <c r="D98" s="622"/>
      <c r="E98" s="622"/>
      <c r="F98" s="622"/>
      <c r="G98" s="622"/>
      <c r="H98" s="622"/>
      <c r="I98" s="622"/>
      <c r="J98" s="622"/>
      <c r="K98" s="622"/>
      <c r="L98" s="623"/>
    </row>
    <row r="99" spans="1:14" x14ac:dyDescent="0.35">
      <c r="A99" s="291"/>
      <c r="B99" s="302" t="s">
        <v>657</v>
      </c>
      <c r="C99" s="311"/>
      <c r="D99" s="311"/>
      <c r="E99" s="311"/>
      <c r="F99" s="311"/>
      <c r="G99" s="311"/>
      <c r="H99" s="311"/>
      <c r="I99" s="311"/>
      <c r="J99" s="311"/>
      <c r="K99" s="311"/>
      <c r="L99" s="312"/>
    </row>
    <row r="100" spans="1:14" ht="16.5" customHeight="1" x14ac:dyDescent="0.35">
      <c r="A100" s="291"/>
      <c r="B100" s="302"/>
      <c r="C100" s="286" t="s">
        <v>336</v>
      </c>
      <c r="D100" s="624" t="s">
        <v>654</v>
      </c>
      <c r="E100" s="624"/>
      <c r="F100" s="624"/>
      <c r="G100" s="624"/>
      <c r="H100" s="624"/>
      <c r="I100" s="624"/>
      <c r="J100" s="624"/>
      <c r="K100" s="624"/>
      <c r="L100" s="625"/>
    </row>
    <row r="101" spans="1:14" ht="16.5" customHeight="1" x14ac:dyDescent="0.35">
      <c r="A101" s="291"/>
      <c r="B101" s="302"/>
      <c r="C101" s="286" t="s">
        <v>337</v>
      </c>
      <c r="D101" s="358" t="s">
        <v>655</v>
      </c>
      <c r="E101" s="358"/>
      <c r="F101" s="358"/>
      <c r="G101" s="358"/>
      <c r="H101" s="358"/>
      <c r="I101" s="358"/>
      <c r="J101" s="358"/>
      <c r="K101" s="358"/>
      <c r="L101" s="359"/>
    </row>
    <row r="102" spans="1:14" ht="16.5" customHeight="1" x14ac:dyDescent="0.35">
      <c r="A102" s="291"/>
      <c r="B102" s="302"/>
      <c r="C102" s="286"/>
      <c r="D102" s="358"/>
      <c r="E102" s="358"/>
      <c r="F102" s="358"/>
      <c r="G102" s="358"/>
      <c r="H102" s="358"/>
      <c r="I102" s="358"/>
      <c r="J102" s="358"/>
      <c r="K102" s="358"/>
      <c r="L102" s="359"/>
    </row>
    <row r="103" spans="1:14" ht="16.5" customHeight="1" x14ac:dyDescent="0.35">
      <c r="A103" s="291"/>
      <c r="B103" s="302"/>
      <c r="C103" s="286" t="s">
        <v>338</v>
      </c>
      <c r="D103" s="358" t="s">
        <v>656</v>
      </c>
      <c r="E103" s="358"/>
      <c r="F103" s="358"/>
      <c r="G103" s="358"/>
      <c r="H103" s="358"/>
      <c r="I103" s="358"/>
      <c r="J103" s="358"/>
      <c r="K103" s="358"/>
      <c r="L103" s="359"/>
    </row>
    <row r="104" spans="1:14" ht="16.5" customHeight="1" x14ac:dyDescent="0.35">
      <c r="A104" s="291"/>
      <c r="B104" s="302"/>
      <c r="C104" s="286"/>
      <c r="D104" s="358"/>
      <c r="E104" s="358"/>
      <c r="F104" s="358"/>
      <c r="G104" s="358"/>
      <c r="H104" s="358"/>
      <c r="I104" s="358"/>
      <c r="J104" s="358"/>
      <c r="K104" s="358"/>
      <c r="L104" s="359"/>
    </row>
    <row r="105" spans="1:14" ht="16.5" customHeight="1" x14ac:dyDescent="0.35">
      <c r="A105" s="318"/>
      <c r="B105" s="313"/>
      <c r="C105" s="314"/>
      <c r="D105" s="315"/>
      <c r="E105" s="315"/>
      <c r="F105" s="315"/>
      <c r="G105" s="315"/>
      <c r="H105" s="315"/>
      <c r="I105" s="315"/>
      <c r="J105" s="315"/>
      <c r="K105" s="315"/>
      <c r="L105" s="319"/>
    </row>
    <row r="106" spans="1:14" ht="16.5" customHeight="1" x14ac:dyDescent="0.35">
      <c r="A106" s="592" t="s">
        <v>147</v>
      </c>
      <c r="B106" s="583"/>
      <c r="C106" s="583"/>
      <c r="D106" s="583"/>
      <c r="E106" s="583"/>
      <c r="F106" s="583"/>
      <c r="G106" s="583"/>
      <c r="H106" s="583"/>
      <c r="I106" s="583"/>
      <c r="J106" s="583"/>
      <c r="K106" s="583"/>
      <c r="L106" s="593"/>
    </row>
    <row r="107" spans="1:14" ht="16.5" customHeight="1" x14ac:dyDescent="0.35">
      <c r="A107" s="620"/>
      <c r="B107" s="577"/>
      <c r="C107" s="577"/>
      <c r="D107" s="577"/>
      <c r="E107" s="577"/>
      <c r="F107" s="577"/>
      <c r="G107" s="577"/>
      <c r="H107" s="577"/>
      <c r="I107" s="577"/>
      <c r="J107" s="577"/>
      <c r="K107" s="577"/>
      <c r="L107" s="621"/>
    </row>
    <row r="108" spans="1:14" ht="15.75" customHeight="1" x14ac:dyDescent="0.35">
      <c r="A108" s="620" t="s">
        <v>148</v>
      </c>
      <c r="B108" s="577"/>
      <c r="C108" s="577"/>
      <c r="D108" s="577"/>
      <c r="E108" s="577"/>
      <c r="F108" s="577"/>
      <c r="G108" s="577"/>
      <c r="H108" s="577"/>
      <c r="I108" s="577"/>
      <c r="J108" s="577"/>
      <c r="K108" s="577"/>
      <c r="L108" s="621"/>
      <c r="M108" s="316"/>
      <c r="N108" s="316"/>
    </row>
    <row r="109" spans="1:14" x14ac:dyDescent="0.35">
      <c r="A109" s="620"/>
      <c r="B109" s="577"/>
      <c r="C109" s="577"/>
      <c r="D109" s="577"/>
      <c r="E109" s="577"/>
      <c r="F109" s="577"/>
      <c r="G109" s="577"/>
      <c r="H109" s="577"/>
      <c r="I109" s="577"/>
      <c r="J109" s="577"/>
      <c r="K109" s="577"/>
      <c r="L109" s="621"/>
    </row>
    <row r="110" spans="1:14" s="316" customFormat="1" ht="15.75" customHeight="1" x14ac:dyDescent="0.35">
      <c r="A110" s="620" t="s">
        <v>149</v>
      </c>
      <c r="B110" s="577"/>
      <c r="C110" s="577"/>
      <c r="D110" s="577"/>
      <c r="E110" s="577"/>
      <c r="F110" s="577"/>
      <c r="G110" s="577"/>
      <c r="H110" s="577"/>
      <c r="I110" s="577"/>
      <c r="J110" s="577"/>
      <c r="K110" s="577"/>
      <c r="L110" s="621"/>
      <c r="M110" s="5"/>
      <c r="N110" s="5"/>
    </row>
    <row r="111" spans="1:14" ht="15.75" customHeight="1" x14ac:dyDescent="0.35">
      <c r="A111" s="620"/>
      <c r="B111" s="577"/>
      <c r="C111" s="577"/>
      <c r="D111" s="577"/>
      <c r="E111" s="577"/>
      <c r="F111" s="577"/>
      <c r="G111" s="577"/>
      <c r="H111" s="577"/>
      <c r="I111" s="577"/>
      <c r="J111" s="577"/>
      <c r="K111" s="577"/>
      <c r="L111" s="621"/>
    </row>
    <row r="112" spans="1:14" ht="15.75" customHeight="1" x14ac:dyDescent="0.35">
      <c r="A112" s="620"/>
      <c r="B112" s="577"/>
      <c r="C112" s="577"/>
      <c r="D112" s="577"/>
      <c r="E112" s="577"/>
      <c r="F112" s="577"/>
      <c r="G112" s="577"/>
      <c r="H112" s="577"/>
      <c r="I112" s="577"/>
      <c r="J112" s="577"/>
      <c r="K112" s="577"/>
      <c r="L112" s="621"/>
    </row>
    <row r="113" spans="1:12" ht="15.75" customHeight="1" x14ac:dyDescent="0.35">
      <c r="A113" s="620"/>
      <c r="B113" s="577"/>
      <c r="C113" s="577"/>
      <c r="D113" s="577"/>
      <c r="E113" s="577"/>
      <c r="F113" s="577"/>
      <c r="G113" s="577"/>
      <c r="H113" s="577"/>
      <c r="I113" s="577"/>
      <c r="J113" s="577"/>
      <c r="K113" s="577"/>
      <c r="L113" s="621"/>
    </row>
    <row r="114" spans="1:12" ht="15.75" customHeight="1" x14ac:dyDescent="0.35">
      <c r="A114" s="620" t="s">
        <v>145</v>
      </c>
      <c r="B114" s="577"/>
      <c r="C114" s="577"/>
      <c r="D114" s="577"/>
      <c r="E114" s="577"/>
      <c r="F114" s="577"/>
      <c r="G114" s="577"/>
      <c r="H114" s="577"/>
      <c r="I114" s="577"/>
      <c r="J114" s="577"/>
      <c r="K114" s="577"/>
      <c r="L114" s="621"/>
    </row>
    <row r="115" spans="1:12" x14ac:dyDescent="0.35">
      <c r="A115" s="620"/>
      <c r="B115" s="577"/>
      <c r="C115" s="577"/>
      <c r="D115" s="577"/>
      <c r="E115" s="577"/>
      <c r="F115" s="577"/>
      <c r="G115" s="577"/>
      <c r="H115" s="577"/>
      <c r="I115" s="577"/>
      <c r="J115" s="577"/>
      <c r="K115" s="577"/>
      <c r="L115" s="621"/>
    </row>
    <row r="116" spans="1:12" ht="15.75" customHeight="1" x14ac:dyDescent="0.35">
      <c r="A116" s="620"/>
      <c r="B116" s="577"/>
      <c r="C116" s="577"/>
      <c r="D116" s="577"/>
      <c r="E116" s="577"/>
      <c r="F116" s="577"/>
      <c r="G116" s="577"/>
      <c r="H116" s="577"/>
      <c r="I116" s="577"/>
      <c r="J116" s="577"/>
      <c r="K116" s="577"/>
      <c r="L116" s="621"/>
    </row>
    <row r="117" spans="1:12" ht="15.75" customHeight="1" x14ac:dyDescent="0.35">
      <c r="A117" s="620" t="s">
        <v>658</v>
      </c>
      <c r="B117" s="577"/>
      <c r="C117" s="577"/>
      <c r="D117" s="577"/>
      <c r="E117" s="577"/>
      <c r="F117" s="577"/>
      <c r="G117" s="577"/>
      <c r="H117" s="577"/>
      <c r="I117" s="577"/>
      <c r="J117" s="577"/>
      <c r="K117" s="577"/>
      <c r="L117" s="621"/>
    </row>
    <row r="118" spans="1:12" x14ac:dyDescent="0.35">
      <c r="A118" s="620"/>
      <c r="B118" s="577"/>
      <c r="C118" s="577"/>
      <c r="D118" s="577"/>
      <c r="E118" s="577"/>
      <c r="F118" s="577"/>
      <c r="G118" s="577"/>
      <c r="H118" s="577"/>
      <c r="I118" s="577"/>
      <c r="J118" s="577"/>
      <c r="K118" s="577"/>
      <c r="L118" s="621"/>
    </row>
    <row r="119" spans="1:12" ht="15.75" customHeight="1" x14ac:dyDescent="0.35">
      <c r="A119" s="620"/>
      <c r="B119" s="577"/>
      <c r="C119" s="577"/>
      <c r="D119" s="577"/>
      <c r="E119" s="577"/>
      <c r="F119" s="577"/>
      <c r="G119" s="577"/>
      <c r="H119" s="577"/>
      <c r="I119" s="577"/>
      <c r="J119" s="577"/>
      <c r="K119" s="577"/>
      <c r="L119" s="621"/>
    </row>
    <row r="120" spans="1:12" ht="15.75" customHeight="1" x14ac:dyDescent="0.35">
      <c r="A120" s="620"/>
      <c r="B120" s="577"/>
      <c r="C120" s="577"/>
      <c r="D120" s="577"/>
      <c r="E120" s="577"/>
      <c r="F120" s="577"/>
      <c r="G120" s="577"/>
      <c r="H120" s="577"/>
      <c r="I120" s="577"/>
      <c r="J120" s="577"/>
      <c r="K120" s="577"/>
      <c r="L120" s="621"/>
    </row>
    <row r="121" spans="1:12" ht="15.75" customHeight="1" x14ac:dyDescent="0.35">
      <c r="A121" s="620" t="s">
        <v>146</v>
      </c>
      <c r="B121" s="577"/>
      <c r="C121" s="577"/>
      <c r="D121" s="577"/>
      <c r="E121" s="577"/>
      <c r="F121" s="577"/>
      <c r="G121" s="577"/>
      <c r="H121" s="577"/>
      <c r="I121" s="577"/>
      <c r="J121" s="577"/>
      <c r="K121" s="577"/>
      <c r="L121" s="621"/>
    </row>
    <row r="122" spans="1:12" x14ac:dyDescent="0.35">
      <c r="A122" s="620"/>
      <c r="B122" s="577"/>
      <c r="C122" s="577"/>
      <c r="D122" s="577"/>
      <c r="E122" s="577"/>
      <c r="F122" s="577"/>
      <c r="G122" s="577"/>
      <c r="H122" s="577"/>
      <c r="I122" s="577"/>
      <c r="J122" s="577"/>
      <c r="K122" s="577"/>
      <c r="L122" s="621"/>
    </row>
    <row r="123" spans="1:12" ht="15.75" customHeight="1" x14ac:dyDescent="0.35">
      <c r="A123" s="620"/>
      <c r="B123" s="577"/>
      <c r="C123" s="577"/>
      <c r="D123" s="577"/>
      <c r="E123" s="577"/>
      <c r="F123" s="577"/>
      <c r="G123" s="577"/>
      <c r="H123" s="577"/>
      <c r="I123" s="577"/>
      <c r="J123" s="577"/>
      <c r="K123" s="577"/>
      <c r="L123" s="621"/>
    </row>
    <row r="124" spans="1:12" ht="15.75" customHeight="1" x14ac:dyDescent="0.35">
      <c r="A124" s="620"/>
      <c r="B124" s="577"/>
      <c r="C124" s="577"/>
      <c r="D124" s="577"/>
      <c r="E124" s="577"/>
      <c r="F124" s="577"/>
      <c r="G124" s="577"/>
      <c r="H124" s="577"/>
      <c r="I124" s="577"/>
      <c r="J124" s="577"/>
      <c r="K124" s="577"/>
      <c r="L124" s="621"/>
    </row>
    <row r="125" spans="1:12" ht="15.75" customHeight="1" x14ac:dyDescent="0.35">
      <c r="A125" s="620"/>
      <c r="B125" s="577"/>
      <c r="C125" s="577"/>
      <c r="D125" s="577"/>
      <c r="E125" s="577"/>
      <c r="F125" s="577"/>
      <c r="G125" s="577"/>
      <c r="H125" s="577"/>
      <c r="I125" s="577"/>
      <c r="J125" s="577"/>
      <c r="K125" s="577"/>
      <c r="L125" s="621"/>
    </row>
    <row r="126" spans="1:12" ht="15.75" customHeight="1" x14ac:dyDescent="0.35">
      <c r="A126" s="620"/>
      <c r="B126" s="577"/>
      <c r="C126" s="577"/>
      <c r="D126" s="577"/>
      <c r="E126" s="577"/>
      <c r="F126" s="577"/>
      <c r="G126" s="577"/>
      <c r="H126" s="577"/>
      <c r="I126" s="577"/>
      <c r="J126" s="577"/>
      <c r="K126" s="577"/>
      <c r="L126" s="621"/>
    </row>
    <row r="127" spans="1:12" ht="15.75" customHeight="1" x14ac:dyDescent="0.35">
      <c r="A127" s="638"/>
      <c r="B127" s="639"/>
      <c r="C127" s="639"/>
      <c r="D127" s="639"/>
      <c r="E127" s="639"/>
      <c r="F127" s="639"/>
      <c r="G127" s="639"/>
      <c r="H127" s="639"/>
      <c r="I127" s="639"/>
      <c r="J127" s="639"/>
      <c r="K127" s="639"/>
      <c r="L127" s="640"/>
    </row>
    <row r="128" spans="1:12" ht="15.75" customHeight="1" x14ac:dyDescent="0.35"/>
    <row r="129" ht="15" customHeight="1" x14ac:dyDescent="0.35"/>
    <row r="130" ht="18" customHeight="1" x14ac:dyDescent="0.35"/>
    <row r="131" ht="79.5" customHeight="1" x14ac:dyDescent="0.35"/>
    <row r="132" ht="49.5" customHeight="1" x14ac:dyDescent="0.35"/>
    <row r="133" ht="66" customHeight="1" x14ac:dyDescent="0.35"/>
    <row r="134" ht="111.75" customHeight="1" x14ac:dyDescent="0.35"/>
  </sheetData>
  <sheetProtection algorithmName="SHA-512" hashValue="5YsDcjvWuCo2JsgTlWQY811l66De4ufC+1nwcm+Srr3uW6eUNHhXfSq3FavBmUPU0lSNImNtllARWmqLLMetgw==" saltValue="ZiB/1SB6IlYnA3umCCjLLA==" spinCount="100000" sheet="1" selectLockedCells="1"/>
  <mergeCells count="83">
    <mergeCell ref="A110:L113"/>
    <mergeCell ref="A114:L116"/>
    <mergeCell ref="A117:L120"/>
    <mergeCell ref="A121:L126"/>
    <mergeCell ref="A127:L127"/>
    <mergeCell ref="E92:L94"/>
    <mergeCell ref="E95:F95"/>
    <mergeCell ref="E64:L64"/>
    <mergeCell ref="E65:F65"/>
    <mergeCell ref="E70:F70"/>
    <mergeCell ref="H65:L66"/>
    <mergeCell ref="H95:L96"/>
    <mergeCell ref="H70:L71"/>
    <mergeCell ref="E89:F89"/>
    <mergeCell ref="H74:L75"/>
    <mergeCell ref="E80:L80"/>
    <mergeCell ref="E86:L86"/>
    <mergeCell ref="H89:L90"/>
    <mergeCell ref="E73:L73"/>
    <mergeCell ref="E78:F78"/>
    <mergeCell ref="E88:L88"/>
    <mergeCell ref="E74:F74"/>
    <mergeCell ref="C46:D46"/>
    <mergeCell ref="F46:L47"/>
    <mergeCell ref="B51:C51"/>
    <mergeCell ref="E51:L51"/>
    <mergeCell ref="B49:L50"/>
    <mergeCell ref="B55:L55"/>
    <mergeCell ref="C58:L58"/>
    <mergeCell ref="E59:J59"/>
    <mergeCell ref="E61:L61"/>
    <mergeCell ref="E62:J62"/>
    <mergeCell ref="C36:D36"/>
    <mergeCell ref="F36:L36"/>
    <mergeCell ref="E53:L53"/>
    <mergeCell ref="B56:C56"/>
    <mergeCell ref="E56:L56"/>
    <mergeCell ref="E10:L10"/>
    <mergeCell ref="C14:E14"/>
    <mergeCell ref="F14:L15"/>
    <mergeCell ref="B17:C17"/>
    <mergeCell ref="E17:L17"/>
    <mergeCell ref="C12:L12"/>
    <mergeCell ref="C13:L13"/>
    <mergeCell ref="B16:L16"/>
    <mergeCell ref="A108:L109"/>
    <mergeCell ref="B98:L98"/>
    <mergeCell ref="D100:L100"/>
    <mergeCell ref="D101:L102"/>
    <mergeCell ref="D103:L104"/>
    <mergeCell ref="A106:L107"/>
    <mergeCell ref="C19:L20"/>
    <mergeCell ref="C21:D21"/>
    <mergeCell ref="F21:J21"/>
    <mergeCell ref="B8:L9"/>
    <mergeCell ref="A1:C1"/>
    <mergeCell ref="D1:L1"/>
    <mergeCell ref="A2:D2"/>
    <mergeCell ref="E2:L2"/>
    <mergeCell ref="A3:D3"/>
    <mergeCell ref="E3:L3"/>
    <mergeCell ref="A4:B4"/>
    <mergeCell ref="C4:L4"/>
    <mergeCell ref="A5:H5"/>
    <mergeCell ref="I5:L5"/>
    <mergeCell ref="A7:L7"/>
    <mergeCell ref="B10:C10"/>
    <mergeCell ref="C26:F26"/>
    <mergeCell ref="H26:L27"/>
    <mergeCell ref="E84:F84"/>
    <mergeCell ref="H84:L84"/>
    <mergeCell ref="C23:L25"/>
    <mergeCell ref="H78:L78"/>
    <mergeCell ref="E82:L83"/>
    <mergeCell ref="E68:L69"/>
    <mergeCell ref="F40:L40"/>
    <mergeCell ref="C42:L45"/>
    <mergeCell ref="C38:L39"/>
    <mergeCell ref="C40:D40"/>
    <mergeCell ref="C29:L31"/>
    <mergeCell ref="C34:L35"/>
    <mergeCell ref="C32:D32"/>
    <mergeCell ref="F32:L32"/>
  </mergeCells>
  <conditionalFormatting sqref="C14:E14">
    <cfRule type="containsErrors" dxfId="137" priority="38">
      <formula>ISERROR(C14)</formula>
    </cfRule>
  </conditionalFormatting>
  <conditionalFormatting sqref="E10:L10">
    <cfRule type="containsErrors" dxfId="136" priority="39">
      <formula>ISERROR(E10)</formula>
    </cfRule>
  </conditionalFormatting>
  <conditionalFormatting sqref="E17:L17">
    <cfRule type="containsErrors" dxfId="135" priority="36">
      <formula>ISERROR(E17)</formula>
    </cfRule>
  </conditionalFormatting>
  <conditionalFormatting sqref="E51:L51">
    <cfRule type="containsErrors" dxfId="134" priority="13">
      <formula>ISERROR(E51)</formula>
    </cfRule>
  </conditionalFormatting>
  <conditionalFormatting sqref="E56:L56">
    <cfRule type="containsErrors" dxfId="133" priority="12">
      <formula>ISERROR(E56)</formula>
    </cfRule>
  </conditionalFormatting>
  <conditionalFormatting sqref="F32 F33:J33">
    <cfRule type="containsErrors" dxfId="132" priority="30">
      <formula>ISERROR(F32)</formula>
    </cfRule>
  </conditionalFormatting>
  <conditionalFormatting sqref="F36">
    <cfRule type="containsErrors" dxfId="131" priority="26">
      <formula>ISERROR(F36)</formula>
    </cfRule>
  </conditionalFormatting>
  <conditionalFormatting sqref="F40">
    <cfRule type="containsErrors" dxfId="130" priority="22">
      <formula>ISERROR(F40)</formula>
    </cfRule>
  </conditionalFormatting>
  <conditionalFormatting sqref="F46">
    <cfRule type="containsErrors" dxfId="129" priority="15">
      <formula>ISERROR(F46)</formula>
    </cfRule>
    <cfRule type="containsText" dxfId="128" priority="16" operator="containsText" text="STOP">
      <formula>NOT(ISERROR(SEARCH("STOP",F46)))</formula>
    </cfRule>
    <cfRule type="containsText" priority="17" operator="containsText" text="STOP">
      <formula>NOT(ISERROR(SEARCH("STOP",F46)))</formula>
    </cfRule>
    <cfRule type="containsErrors" dxfId="127" priority="18">
      <formula>ISERROR(F46)</formula>
    </cfRule>
  </conditionalFormatting>
  <conditionalFormatting sqref="F21:J21">
    <cfRule type="containsErrors" dxfId="126" priority="35">
      <formula>ISERROR(F21)</formula>
    </cfRule>
  </conditionalFormatting>
  <conditionalFormatting sqref="F14:L15">
    <cfRule type="containsErrors" dxfId="125" priority="37">
      <formula>ISERROR(F14)</formula>
    </cfRule>
  </conditionalFormatting>
  <conditionalFormatting sqref="F32:L32">
    <cfRule type="containsText" priority="29" operator="containsText" text="STOP">
      <formula>NOT(ISERROR(SEARCH("STOP",F32)))</formula>
    </cfRule>
    <cfRule type="containsText" dxfId="124" priority="28" operator="containsText" text="STOP">
      <formula>NOT(ISERROR(SEARCH("STOP",F32)))</formula>
    </cfRule>
    <cfRule type="containsErrors" dxfId="123" priority="27">
      <formula>ISERROR(F32)</formula>
    </cfRule>
  </conditionalFormatting>
  <conditionalFormatting sqref="F36:L36">
    <cfRule type="containsText" priority="25" operator="containsText" text="STOP">
      <formula>NOT(ISERROR(SEARCH("STOP",F36)))</formula>
    </cfRule>
    <cfRule type="containsText" dxfId="122" priority="24" operator="containsText" text="STOP">
      <formula>NOT(ISERROR(SEARCH("STOP",F36)))</formula>
    </cfRule>
    <cfRule type="containsErrors" dxfId="121" priority="23">
      <formula>ISERROR(F36)</formula>
    </cfRule>
  </conditionalFormatting>
  <conditionalFormatting sqref="F40:L40">
    <cfRule type="containsText" priority="21" operator="containsText" text="STOP">
      <formula>NOT(ISERROR(SEARCH("STOP",F40)))</formula>
    </cfRule>
    <cfRule type="containsErrors" dxfId="120" priority="19">
      <formula>ISERROR(F40)</formula>
    </cfRule>
    <cfRule type="containsText" dxfId="119" priority="20" operator="containsText" text="STOP">
      <formula>NOT(ISERROR(SEARCH("STOP",F40)))</formula>
    </cfRule>
  </conditionalFormatting>
  <conditionalFormatting sqref="F46:L47">
    <cfRule type="containsText" dxfId="118" priority="14" operator="containsText" text="RED">
      <formula>NOT(ISERROR(SEARCH("RED",F46)))</formula>
    </cfRule>
  </conditionalFormatting>
  <conditionalFormatting sqref="G26:H26 F27:G27">
    <cfRule type="containsText" dxfId="117" priority="31" operator="containsText" text="STOP">
      <formula>NOT(ISERROR(SEARCH("STOP",F26)))</formula>
    </cfRule>
  </conditionalFormatting>
  <conditionalFormatting sqref="H26">
    <cfRule type="containsErrors" dxfId="116" priority="32">
      <formula>ISERROR(H26)</formula>
    </cfRule>
  </conditionalFormatting>
  <conditionalFormatting sqref="H65">
    <cfRule type="containsErrors" dxfId="115" priority="5">
      <formula>ISERROR(H65)</formula>
    </cfRule>
  </conditionalFormatting>
  <conditionalFormatting sqref="H70">
    <cfRule type="containsErrors" dxfId="114" priority="4">
      <formula>ISERROR(H70)</formula>
    </cfRule>
  </conditionalFormatting>
  <conditionalFormatting sqref="H74">
    <cfRule type="containsErrors" dxfId="113" priority="11">
      <formula>ISERROR(H74)</formula>
    </cfRule>
  </conditionalFormatting>
  <conditionalFormatting sqref="H89">
    <cfRule type="containsErrors" dxfId="112" priority="8">
      <formula>ISERROR(H89)</formula>
    </cfRule>
  </conditionalFormatting>
  <conditionalFormatting sqref="H95">
    <cfRule type="containsErrors" dxfId="111" priority="6">
      <formula>ISERROR(H95)</formula>
    </cfRule>
    <cfRule type="containsText" dxfId="110" priority="3" operator="containsText" text="RED">
      <formula>NOT(ISERROR(SEARCH("RED",H95)))</formula>
    </cfRule>
  </conditionalFormatting>
  <conditionalFormatting sqref="H65:L66">
    <cfRule type="containsText" dxfId="109" priority="1" operator="containsText" text="negotiate">
      <formula>NOT(ISERROR(SEARCH("negotiate",H65)))</formula>
    </cfRule>
  </conditionalFormatting>
  <conditionalFormatting sqref="H74:L75">
    <cfRule type="containsText" dxfId="108" priority="7" operator="containsText" text="RED">
      <formula>NOT(ISERROR(SEARCH("RED",H74)))</formula>
    </cfRule>
  </conditionalFormatting>
  <conditionalFormatting sqref="H78:L78">
    <cfRule type="containsErrors" dxfId="107" priority="10">
      <formula>ISERROR(H78)</formula>
    </cfRule>
  </conditionalFormatting>
  <conditionalFormatting sqref="H84:L84">
    <cfRule type="containsErrors" dxfId="106" priority="9">
      <formula>ISERROR(H84)</formula>
    </cfRule>
  </conditionalFormatting>
  <conditionalFormatting sqref="K21">
    <cfRule type="cellIs" priority="33" operator="equal">
      <formula>$F$21</formula>
    </cfRule>
  </conditionalFormatting>
  <conditionalFormatting sqref="L21">
    <cfRule type="containsErrors" dxfId="105" priority="34">
      <formula>ISERROR(L21)</formula>
    </cfRule>
  </conditionalFormatting>
  <conditionalFormatting sqref="L59">
    <cfRule type="containsText" dxfId="104" priority="2" operator="containsText" text="Stop">
      <formula>NOT(ISERROR(SEARCH("Stop",L59)))</formula>
    </cfRule>
  </conditionalFormatting>
  <dataValidations count="2">
    <dataValidation type="list" allowBlank="1" showInputMessage="1" showErrorMessage="1" sqref="B10:C11 B17:C17 C21:D21 K21 E70:F70 C32:D33 C36:D36 C40:D40 C46:D46 B51:C51 B56:C56 E78:F78 E84:F84 E89:F89 E74:F75 E95:F95 E65:F65" xr:uid="{BD84DF03-B6FA-48F0-B7E4-E735D791E01C}">
      <formula1>$M$10:$M$12</formula1>
    </dataValidation>
    <dataValidation type="list" allowBlank="1" showInputMessage="1" showErrorMessage="1" sqref="C26" xr:uid="{D2789BB0-922D-4B21-BF9B-8EDD4EA37BA3}">
      <formula1>$M$26:$M$29</formula1>
    </dataValidation>
  </dataValidations>
  <printOptions horizontalCentered="1"/>
  <pageMargins left="0.25" right="0.25" top="0.75" bottom="0.75" header="0.3" footer="0.3"/>
  <pageSetup orientation="portrait" horizontalDpi="1200" verticalDpi="1200" r:id="rId1"/>
  <headerFooter>
    <oddHeader>&amp;C&amp;"-,Bold"&amp;14Budget Service Questionnaire (BSQ)</oddHeader>
    <oddFooter>&amp;L&amp;A&amp;C&amp;P of &amp;N&amp;RRev 1/1/2025</oddFooter>
  </headerFooter>
  <colBreaks count="1" manualBreakCount="1">
    <brk id="1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9C982-BD77-4C90-9CA7-7A9E82AD1836}">
  <sheetPr>
    <tabColor rgb="FF00FFFF"/>
  </sheetPr>
  <dimension ref="A1:BC281"/>
  <sheetViews>
    <sheetView showGridLines="0" view="pageLayout" zoomScaleNormal="100" workbookViewId="0">
      <selection activeCell="S11" sqref="S11:T11"/>
    </sheetView>
  </sheetViews>
  <sheetFormatPr defaultColWidth="4.453125" defaultRowHeight="14.5" x14ac:dyDescent="0.35"/>
  <cols>
    <col min="1" max="1" width="4.54296875" customWidth="1"/>
    <col min="2" max="3" width="4.90625" customWidth="1"/>
    <col min="4" max="14" width="4.54296875" customWidth="1"/>
    <col min="15" max="31" width="4.6328125" customWidth="1"/>
    <col min="32" max="32" width="9.54296875" style="198" hidden="1" customWidth="1"/>
    <col min="33" max="33" width="7.6328125" style="198" hidden="1" customWidth="1"/>
    <col min="34" max="34" width="8.36328125" style="198" hidden="1" customWidth="1"/>
    <col min="35" max="36" width="8.36328125" style="199" hidden="1" customWidth="1"/>
    <col min="37" max="37" width="4.453125" style="199" hidden="1" customWidth="1"/>
    <col min="38" max="38" width="53.453125" style="199" hidden="1" customWidth="1"/>
    <col min="39" max="39" width="4.453125" style="199" customWidth="1"/>
    <col min="40" max="44" width="4.453125" customWidth="1"/>
  </cols>
  <sheetData>
    <row r="1" spans="1:55" x14ac:dyDescent="0.35">
      <c r="A1" s="815" t="s">
        <v>127</v>
      </c>
      <c r="B1" s="816"/>
      <c r="C1" s="817"/>
      <c r="D1" s="818"/>
      <c r="E1" s="819"/>
      <c r="F1" s="819"/>
      <c r="G1" s="819"/>
      <c r="H1" s="819"/>
      <c r="I1" s="819"/>
      <c r="J1" s="819"/>
      <c r="K1" s="819"/>
      <c r="L1" s="820"/>
      <c r="M1" s="821" t="s">
        <v>289</v>
      </c>
      <c r="N1" s="816"/>
      <c r="O1" s="816"/>
      <c r="P1" s="816"/>
      <c r="Q1" s="817"/>
      <c r="R1" s="818"/>
      <c r="S1" s="819"/>
      <c r="T1" s="819"/>
      <c r="U1" s="819"/>
      <c r="V1" s="819"/>
      <c r="W1" s="819"/>
      <c r="X1" s="819"/>
      <c r="Y1" s="820"/>
      <c r="Z1" s="821" t="s">
        <v>61</v>
      </c>
      <c r="AA1" s="817"/>
      <c r="AB1" s="822"/>
      <c r="AC1" s="823"/>
      <c r="AD1" s="823"/>
      <c r="AE1" s="239"/>
    </row>
    <row r="2" spans="1:55" x14ac:dyDescent="0.35">
      <c r="A2" s="644" t="s">
        <v>290</v>
      </c>
      <c r="B2" s="645"/>
      <c r="C2" s="645"/>
      <c r="D2" s="646"/>
      <c r="E2" s="664"/>
      <c r="F2" s="664"/>
      <c r="G2" s="664"/>
      <c r="H2" s="804" t="s">
        <v>544</v>
      </c>
      <c r="I2" s="805"/>
      <c r="J2" s="805"/>
      <c r="K2" s="805"/>
      <c r="L2" s="806"/>
      <c r="M2" s="807" t="s">
        <v>229</v>
      </c>
      <c r="N2" s="808"/>
      <c r="O2" s="804" t="s">
        <v>62</v>
      </c>
      <c r="P2" s="805"/>
      <c r="Q2" s="805"/>
      <c r="R2" s="805"/>
      <c r="S2" s="805"/>
      <c r="T2" s="806"/>
      <c r="U2" s="813">
        <v>0</v>
      </c>
      <c r="V2" s="814"/>
      <c r="W2" s="811" t="s">
        <v>545</v>
      </c>
      <c r="X2" s="812"/>
      <c r="Y2" s="812"/>
      <c r="Z2" s="812"/>
      <c r="AA2" s="812"/>
      <c r="AB2" s="812"/>
      <c r="AC2" s="812"/>
      <c r="AD2" s="809" t="e">
        <f>AF7</f>
        <v>#VALUE!</v>
      </c>
      <c r="AE2" s="810"/>
      <c r="AF2" s="198" t="s">
        <v>229</v>
      </c>
    </row>
    <row r="3" spans="1:55" ht="30" customHeight="1" thickBot="1" x14ac:dyDescent="0.4">
      <c r="A3" s="665" t="s">
        <v>291</v>
      </c>
      <c r="B3" s="666"/>
      <c r="C3" s="666"/>
      <c r="D3" s="666"/>
      <c r="E3" s="666"/>
      <c r="F3" s="666"/>
      <c r="G3" s="666"/>
      <c r="H3" s="666"/>
      <c r="I3" s="666"/>
      <c r="J3" s="666"/>
      <c r="K3" s="666"/>
      <c r="L3" s="666"/>
      <c r="M3" s="666"/>
      <c r="N3" s="667"/>
      <c r="O3" s="668" t="s">
        <v>63</v>
      </c>
      <c r="P3" s="668"/>
      <c r="Q3" s="668" t="s">
        <v>64</v>
      </c>
      <c r="R3" s="668"/>
      <c r="S3" s="668" t="s">
        <v>65</v>
      </c>
      <c r="T3" s="668"/>
      <c r="U3" s="668" t="s">
        <v>66</v>
      </c>
      <c r="V3" s="668"/>
      <c r="W3" s="668" t="s">
        <v>67</v>
      </c>
      <c r="X3" s="668"/>
      <c r="Y3" s="668" t="s">
        <v>68</v>
      </c>
      <c r="Z3" s="668"/>
      <c r="AA3" s="668" t="s">
        <v>69</v>
      </c>
      <c r="AB3" s="668"/>
      <c r="AC3" s="692" t="s">
        <v>70</v>
      </c>
      <c r="AD3" s="692"/>
      <c r="AE3" s="693"/>
      <c r="AF3" s="238">
        <v>0.03</v>
      </c>
    </row>
    <row r="4" spans="1:55" x14ac:dyDescent="0.35">
      <c r="A4" s="694" t="s">
        <v>292</v>
      </c>
      <c r="B4" s="695"/>
      <c r="C4" s="695"/>
      <c r="D4" s="695"/>
      <c r="E4" s="695"/>
      <c r="F4" s="695"/>
      <c r="G4" s="695"/>
      <c r="H4" s="695"/>
      <c r="I4" s="696" t="s">
        <v>293</v>
      </c>
      <c r="J4" s="696"/>
      <c r="K4" s="696"/>
      <c r="L4" s="696"/>
      <c r="M4" s="696"/>
      <c r="N4" s="697"/>
      <c r="O4" s="677">
        <v>0</v>
      </c>
      <c r="P4" s="677"/>
      <c r="Q4" s="677">
        <v>0</v>
      </c>
      <c r="R4" s="677"/>
      <c r="S4" s="677">
        <v>0</v>
      </c>
      <c r="T4" s="677"/>
      <c r="U4" s="677">
        <v>0</v>
      </c>
      <c r="V4" s="677"/>
      <c r="W4" s="677">
        <v>0</v>
      </c>
      <c r="X4" s="677"/>
      <c r="Y4" s="677">
        <v>0</v>
      </c>
      <c r="Z4" s="677"/>
      <c r="AA4" s="677">
        <v>0</v>
      </c>
      <c r="AB4" s="677"/>
      <c r="AC4" s="681">
        <f>SUM(O4:AB4)</f>
        <v>0</v>
      </c>
      <c r="AD4" s="682"/>
      <c r="AE4" s="683"/>
      <c r="AF4" s="238">
        <v>0.1</v>
      </c>
    </row>
    <row r="5" spans="1:55" x14ac:dyDescent="0.35">
      <c r="A5" s="686" t="s">
        <v>294</v>
      </c>
      <c r="B5" s="687"/>
      <c r="C5" s="687"/>
      <c r="D5" s="687"/>
      <c r="E5" s="687"/>
      <c r="F5" s="687"/>
      <c r="G5" s="687"/>
      <c r="H5" s="687"/>
      <c r="I5" s="687"/>
      <c r="J5" s="688"/>
      <c r="K5" s="55">
        <v>0</v>
      </c>
      <c r="L5" s="689" t="s">
        <v>71</v>
      </c>
      <c r="M5" s="689"/>
      <c r="N5" s="690"/>
      <c r="O5" s="691"/>
      <c r="P5" s="691"/>
      <c r="Q5" s="691"/>
      <c r="R5" s="691"/>
      <c r="S5" s="691"/>
      <c r="T5" s="691"/>
      <c r="U5" s="691"/>
      <c r="V5" s="691"/>
      <c r="W5" s="691"/>
      <c r="X5" s="691"/>
      <c r="Y5" s="691"/>
      <c r="Z5" s="691"/>
      <c r="AA5" s="691"/>
      <c r="AB5" s="691"/>
      <c r="AC5" s="684"/>
      <c r="AD5" s="684"/>
      <c r="AE5" s="685"/>
      <c r="AF5" s="200" t="str">
        <f>M2</f>
        <v>Select</v>
      </c>
      <c r="AN5" t="s">
        <v>543</v>
      </c>
    </row>
    <row r="6" spans="1:55" x14ac:dyDescent="0.35">
      <c r="A6" s="709" t="s">
        <v>340</v>
      </c>
      <c r="B6" s="712"/>
      <c r="C6" s="712"/>
      <c r="D6" s="712"/>
      <c r="E6" s="712"/>
      <c r="F6" s="712"/>
      <c r="G6" s="712"/>
      <c r="H6" s="712"/>
      <c r="I6" s="712"/>
      <c r="J6" s="712"/>
      <c r="K6" s="712"/>
      <c r="L6" s="712"/>
      <c r="M6" s="712"/>
      <c r="N6" s="713"/>
      <c r="O6" s="699">
        <v>0</v>
      </c>
      <c r="P6" s="700"/>
      <c r="Q6" s="699">
        <v>0</v>
      </c>
      <c r="R6" s="700"/>
      <c r="S6" s="699">
        <v>0</v>
      </c>
      <c r="T6" s="700"/>
      <c r="U6" s="699">
        <v>0</v>
      </c>
      <c r="V6" s="700"/>
      <c r="W6" s="699">
        <v>0</v>
      </c>
      <c r="X6" s="700"/>
      <c r="Y6" s="699">
        <v>0</v>
      </c>
      <c r="Z6" s="700"/>
      <c r="AA6" s="699">
        <v>0</v>
      </c>
      <c r="AB6" s="700"/>
      <c r="AC6" s="671" t="e">
        <f>AC14/AC4</f>
        <v>#DIV/0!</v>
      </c>
      <c r="AD6" s="672"/>
      <c r="AE6" s="673"/>
      <c r="AF6" s="198" t="e">
        <f>U2*AF5</f>
        <v>#VALUE!</v>
      </c>
      <c r="AL6" s="202">
        <f>B6</f>
        <v>0</v>
      </c>
      <c r="AN6" s="647" t="s">
        <v>408</v>
      </c>
      <c r="AO6" s="648"/>
      <c r="AP6" s="648"/>
      <c r="AQ6" s="648"/>
      <c r="AR6" s="648"/>
      <c r="AS6" s="648"/>
      <c r="AT6" s="648"/>
      <c r="AU6" s="648"/>
      <c r="AV6" s="648"/>
      <c r="AW6" s="648"/>
      <c r="AX6" s="648"/>
      <c r="AY6" s="648"/>
      <c r="AZ6" s="648"/>
      <c r="BA6" s="648"/>
      <c r="BB6" s="648"/>
      <c r="BC6" s="649"/>
    </row>
    <row r="7" spans="1:55" x14ac:dyDescent="0.35">
      <c r="A7" s="710"/>
      <c r="B7" s="669"/>
      <c r="C7" s="669"/>
      <c r="D7" s="669"/>
      <c r="E7" s="669"/>
      <c r="F7" s="669"/>
      <c r="G7" s="669"/>
      <c r="H7" s="669"/>
      <c r="I7" s="669"/>
      <c r="J7" s="669"/>
      <c r="K7" s="669"/>
      <c r="L7" s="669"/>
      <c r="M7" s="669"/>
      <c r="N7" s="670"/>
      <c r="O7" s="698">
        <v>0</v>
      </c>
      <c r="P7" s="698"/>
      <c r="Q7" s="698">
        <v>0</v>
      </c>
      <c r="R7" s="698"/>
      <c r="S7" s="698">
        <v>0</v>
      </c>
      <c r="T7" s="698"/>
      <c r="U7" s="698">
        <v>0</v>
      </c>
      <c r="V7" s="698"/>
      <c r="W7" s="698">
        <v>0</v>
      </c>
      <c r="X7" s="698"/>
      <c r="Y7" s="698">
        <v>0</v>
      </c>
      <c r="Z7" s="698"/>
      <c r="AA7" s="698">
        <v>0</v>
      </c>
      <c r="AB7" s="698"/>
      <c r="AC7" s="674"/>
      <c r="AD7" s="675"/>
      <c r="AE7" s="676"/>
      <c r="AF7" s="200" t="e">
        <f>U2-AF6</f>
        <v>#VALUE!</v>
      </c>
      <c r="AL7" s="202">
        <f t="shared" ref="AL7:AL13" si="0">B7</f>
        <v>0</v>
      </c>
      <c r="AN7" s="650" t="s">
        <v>407</v>
      </c>
      <c r="AO7" s="651"/>
      <c r="AP7" s="651"/>
      <c r="AQ7" s="651"/>
      <c r="AR7" s="651"/>
      <c r="AS7" s="651"/>
      <c r="AT7" s="651"/>
      <c r="AU7" s="651"/>
      <c r="AV7" s="651"/>
      <c r="AW7" s="651"/>
      <c r="AX7" s="651"/>
      <c r="AY7" s="651"/>
      <c r="AZ7" s="651"/>
      <c r="BA7" s="651"/>
      <c r="BB7" s="651"/>
      <c r="BC7" s="652"/>
    </row>
    <row r="8" spans="1:55" x14ac:dyDescent="0.35">
      <c r="A8" s="710"/>
      <c r="B8" s="669"/>
      <c r="C8" s="669"/>
      <c r="D8" s="669"/>
      <c r="E8" s="669"/>
      <c r="F8" s="669"/>
      <c r="G8" s="669"/>
      <c r="H8" s="669"/>
      <c r="I8" s="669"/>
      <c r="J8" s="669"/>
      <c r="K8" s="669"/>
      <c r="L8" s="669"/>
      <c r="M8" s="669"/>
      <c r="N8" s="670"/>
      <c r="O8" s="698">
        <v>0</v>
      </c>
      <c r="P8" s="698"/>
      <c r="Q8" s="698">
        <v>0</v>
      </c>
      <c r="R8" s="698"/>
      <c r="S8" s="698">
        <v>0</v>
      </c>
      <c r="T8" s="698"/>
      <c r="U8" s="698">
        <v>0</v>
      </c>
      <c r="V8" s="698"/>
      <c r="W8" s="698">
        <v>0</v>
      </c>
      <c r="X8" s="698"/>
      <c r="Y8" s="698">
        <v>0</v>
      </c>
      <c r="Z8" s="698"/>
      <c r="AA8" s="698">
        <v>0</v>
      </c>
      <c r="AB8" s="698"/>
      <c r="AC8" s="674"/>
      <c r="AD8" s="675"/>
      <c r="AE8" s="676"/>
      <c r="AL8" s="202">
        <f t="shared" si="0"/>
        <v>0</v>
      </c>
      <c r="AN8" s="653" t="s">
        <v>405</v>
      </c>
      <c r="AO8" s="654"/>
      <c r="AP8" s="654"/>
      <c r="AQ8" s="654"/>
      <c r="AR8" s="654"/>
      <c r="AS8" s="654"/>
      <c r="AT8" s="654"/>
      <c r="AU8" s="654"/>
      <c r="AV8" s="654"/>
      <c r="AW8" s="654"/>
      <c r="AX8" s="654"/>
      <c r="AY8" s="654"/>
      <c r="AZ8" s="654"/>
      <c r="BA8" s="654"/>
      <c r="BB8" s="654"/>
      <c r="BC8" s="655"/>
    </row>
    <row r="9" spans="1:55" x14ac:dyDescent="0.35">
      <c r="A9" s="710"/>
      <c r="B9" s="669"/>
      <c r="C9" s="669"/>
      <c r="D9" s="669"/>
      <c r="E9" s="669"/>
      <c r="F9" s="669"/>
      <c r="G9" s="669"/>
      <c r="H9" s="669"/>
      <c r="I9" s="669"/>
      <c r="J9" s="669"/>
      <c r="K9" s="669"/>
      <c r="L9" s="669"/>
      <c r="M9" s="669"/>
      <c r="N9" s="670"/>
      <c r="O9" s="698">
        <v>0</v>
      </c>
      <c r="P9" s="698"/>
      <c r="Q9" s="698">
        <v>0</v>
      </c>
      <c r="R9" s="698"/>
      <c r="S9" s="698">
        <v>0</v>
      </c>
      <c r="T9" s="698"/>
      <c r="U9" s="698">
        <v>0</v>
      </c>
      <c r="V9" s="698"/>
      <c r="W9" s="698">
        <v>0</v>
      </c>
      <c r="X9" s="698"/>
      <c r="Y9" s="698">
        <v>0</v>
      </c>
      <c r="Z9" s="698"/>
      <c r="AA9" s="698">
        <v>0</v>
      </c>
      <c r="AB9" s="698"/>
      <c r="AC9" s="674"/>
      <c r="AD9" s="675"/>
      <c r="AE9" s="676"/>
      <c r="AL9" s="202">
        <f t="shared" si="0"/>
        <v>0</v>
      </c>
      <c r="AN9" s="656" t="s">
        <v>404</v>
      </c>
      <c r="AO9" s="657"/>
      <c r="AP9" s="657"/>
      <c r="AQ9" s="657"/>
      <c r="AR9" s="657"/>
      <c r="AS9" s="657"/>
      <c r="AT9" s="657"/>
      <c r="AU9" s="657"/>
      <c r="AV9" s="657"/>
      <c r="AW9" s="657"/>
      <c r="AX9" s="657"/>
      <c r="AY9" s="657"/>
      <c r="AZ9" s="657"/>
      <c r="BA9" s="657"/>
      <c r="BB9" s="657"/>
      <c r="BC9" s="658"/>
    </row>
    <row r="10" spans="1:55" x14ac:dyDescent="0.35">
      <c r="A10" s="710"/>
      <c r="B10" s="669"/>
      <c r="C10" s="669"/>
      <c r="D10" s="669"/>
      <c r="E10" s="669"/>
      <c r="F10" s="669"/>
      <c r="G10" s="669"/>
      <c r="H10" s="669"/>
      <c r="I10" s="669"/>
      <c r="J10" s="669"/>
      <c r="K10" s="669"/>
      <c r="L10" s="669"/>
      <c r="M10" s="669"/>
      <c r="N10" s="670"/>
      <c r="O10" s="698">
        <v>0</v>
      </c>
      <c r="P10" s="698"/>
      <c r="Q10" s="698">
        <v>0</v>
      </c>
      <c r="R10" s="698"/>
      <c r="S10" s="698">
        <v>0</v>
      </c>
      <c r="T10" s="698"/>
      <c r="U10" s="698">
        <v>0</v>
      </c>
      <c r="V10" s="698"/>
      <c r="W10" s="698">
        <v>0</v>
      </c>
      <c r="X10" s="698"/>
      <c r="Y10" s="698">
        <v>0</v>
      </c>
      <c r="Z10" s="698"/>
      <c r="AA10" s="698">
        <v>0</v>
      </c>
      <c r="AB10" s="698"/>
      <c r="AC10" s="674"/>
      <c r="AD10" s="675"/>
      <c r="AE10" s="676"/>
      <c r="AL10" s="202">
        <f t="shared" si="0"/>
        <v>0</v>
      </c>
      <c r="AN10" s="659" t="s">
        <v>406</v>
      </c>
      <c r="AO10" s="660"/>
      <c r="AP10" s="660"/>
      <c r="AQ10" s="660"/>
      <c r="AR10" s="660"/>
      <c r="AS10" s="660"/>
      <c r="AT10" s="660"/>
      <c r="AU10" s="660"/>
      <c r="AV10" s="660"/>
      <c r="AW10" s="660"/>
      <c r="AX10" s="660"/>
      <c r="AY10" s="660"/>
      <c r="AZ10" s="660"/>
      <c r="BA10" s="660"/>
      <c r="BB10" s="660"/>
      <c r="BC10" s="661"/>
    </row>
    <row r="11" spans="1:55" x14ac:dyDescent="0.35">
      <c r="A11" s="710"/>
      <c r="B11" s="669"/>
      <c r="C11" s="669"/>
      <c r="D11" s="669"/>
      <c r="E11" s="669"/>
      <c r="F11" s="669"/>
      <c r="G11" s="669"/>
      <c r="H11" s="669"/>
      <c r="I11" s="669"/>
      <c r="J11" s="669"/>
      <c r="K11" s="669"/>
      <c r="L11" s="669"/>
      <c r="M11" s="669"/>
      <c r="N11" s="670"/>
      <c r="O11" s="698">
        <v>0</v>
      </c>
      <c r="P11" s="698"/>
      <c r="Q11" s="698">
        <v>0</v>
      </c>
      <c r="R11" s="698"/>
      <c r="S11" s="698">
        <v>0</v>
      </c>
      <c r="T11" s="698"/>
      <c r="U11" s="698">
        <v>0</v>
      </c>
      <c r="V11" s="698"/>
      <c r="W11" s="698">
        <v>0</v>
      </c>
      <c r="X11" s="698"/>
      <c r="Y11" s="698">
        <v>0</v>
      </c>
      <c r="Z11" s="698"/>
      <c r="AA11" s="698">
        <v>0</v>
      </c>
      <c r="AB11" s="698"/>
      <c r="AC11" s="674"/>
      <c r="AD11" s="675"/>
      <c r="AE11" s="676"/>
      <c r="AL11" s="202">
        <f t="shared" si="0"/>
        <v>0</v>
      </c>
    </row>
    <row r="12" spans="1:55" x14ac:dyDescent="0.35">
      <c r="A12" s="710"/>
      <c r="B12" s="669"/>
      <c r="C12" s="669"/>
      <c r="D12" s="669"/>
      <c r="E12" s="669"/>
      <c r="F12" s="669"/>
      <c r="G12" s="669"/>
      <c r="H12" s="669"/>
      <c r="I12" s="669"/>
      <c r="J12" s="669"/>
      <c r="K12" s="669"/>
      <c r="L12" s="669"/>
      <c r="M12" s="669"/>
      <c r="N12" s="670"/>
      <c r="O12" s="698">
        <v>0</v>
      </c>
      <c r="P12" s="698"/>
      <c r="Q12" s="698">
        <v>0</v>
      </c>
      <c r="R12" s="698"/>
      <c r="S12" s="698">
        <v>0</v>
      </c>
      <c r="T12" s="698"/>
      <c r="U12" s="698">
        <v>0</v>
      </c>
      <c r="V12" s="698"/>
      <c r="W12" s="698">
        <v>0</v>
      </c>
      <c r="X12" s="698"/>
      <c r="Y12" s="698">
        <v>0</v>
      </c>
      <c r="Z12" s="698"/>
      <c r="AA12" s="698">
        <v>0</v>
      </c>
      <c r="AB12" s="698"/>
      <c r="AC12" s="674"/>
      <c r="AD12" s="675"/>
      <c r="AE12" s="676"/>
      <c r="AL12" s="202">
        <f t="shared" si="0"/>
        <v>0</v>
      </c>
    </row>
    <row r="13" spans="1:55" x14ac:dyDescent="0.35">
      <c r="A13" s="711"/>
      <c r="B13" s="669"/>
      <c r="C13" s="669"/>
      <c r="D13" s="669"/>
      <c r="E13" s="669"/>
      <c r="F13" s="669"/>
      <c r="G13" s="669"/>
      <c r="H13" s="669"/>
      <c r="I13" s="669"/>
      <c r="J13" s="669"/>
      <c r="K13" s="669"/>
      <c r="L13" s="669"/>
      <c r="M13" s="669"/>
      <c r="N13" s="670"/>
      <c r="O13" s="698">
        <v>0</v>
      </c>
      <c r="P13" s="698"/>
      <c r="Q13" s="698">
        <v>0</v>
      </c>
      <c r="R13" s="698"/>
      <c r="S13" s="698">
        <v>0</v>
      </c>
      <c r="T13" s="698"/>
      <c r="U13" s="698">
        <v>0</v>
      </c>
      <c r="V13" s="698"/>
      <c r="W13" s="698">
        <v>0</v>
      </c>
      <c r="X13" s="698"/>
      <c r="Y13" s="698">
        <v>0</v>
      </c>
      <c r="Z13" s="698"/>
      <c r="AA13" s="698">
        <v>0</v>
      </c>
      <c r="AB13" s="698"/>
      <c r="AC13" s="674"/>
      <c r="AD13" s="675"/>
      <c r="AE13" s="676"/>
      <c r="AL13" s="202">
        <f t="shared" si="0"/>
        <v>0</v>
      </c>
    </row>
    <row r="14" spans="1:55" ht="15" thickBot="1" x14ac:dyDescent="0.4">
      <c r="A14" s="704" t="s">
        <v>72</v>
      </c>
      <c r="B14" s="705"/>
      <c r="C14" s="705"/>
      <c r="D14" s="705"/>
      <c r="E14" s="705"/>
      <c r="F14" s="705"/>
      <c r="G14" s="705"/>
      <c r="H14" s="705"/>
      <c r="I14" s="705"/>
      <c r="J14" s="705"/>
      <c r="K14" s="705"/>
      <c r="L14" s="705"/>
      <c r="M14" s="705"/>
      <c r="N14" s="706"/>
      <c r="O14" s="707">
        <f>SUM(O6:P13)</f>
        <v>0</v>
      </c>
      <c r="P14" s="708"/>
      <c r="Q14" s="707">
        <f>SUM(Q6:R13)</f>
        <v>0</v>
      </c>
      <c r="R14" s="708"/>
      <c r="S14" s="707">
        <f>SUM(S6:T13)</f>
        <v>0</v>
      </c>
      <c r="T14" s="708"/>
      <c r="U14" s="707">
        <f>SUM(U6:V13)</f>
        <v>0</v>
      </c>
      <c r="V14" s="708"/>
      <c r="W14" s="707">
        <f>SUM(W6:X13)</f>
        <v>0</v>
      </c>
      <c r="X14" s="708"/>
      <c r="Y14" s="707">
        <f>SUM(Y6:Z13)</f>
        <v>0</v>
      </c>
      <c r="Z14" s="708"/>
      <c r="AA14" s="707">
        <f>SUM(AA6:AB13)</f>
        <v>0</v>
      </c>
      <c r="AB14" s="708"/>
      <c r="AC14" s="701">
        <f>SUM(O14:AB14)</f>
        <v>0</v>
      </c>
      <c r="AD14" s="702"/>
      <c r="AE14" s="703"/>
    </row>
    <row r="15" spans="1:55" x14ac:dyDescent="0.35">
      <c r="A15" s="694" t="s">
        <v>295</v>
      </c>
      <c r="B15" s="695"/>
      <c r="C15" s="695"/>
      <c r="D15" s="695"/>
      <c r="E15" s="695"/>
      <c r="F15" s="695"/>
      <c r="G15" s="695"/>
      <c r="H15" s="695"/>
      <c r="I15" s="696" t="s">
        <v>293</v>
      </c>
      <c r="J15" s="696"/>
      <c r="K15" s="696"/>
      <c r="L15" s="696"/>
      <c r="M15" s="696"/>
      <c r="N15" s="697"/>
      <c r="O15" s="677">
        <v>0</v>
      </c>
      <c r="P15" s="677"/>
      <c r="Q15" s="677">
        <v>0</v>
      </c>
      <c r="R15" s="677"/>
      <c r="S15" s="677">
        <v>0</v>
      </c>
      <c r="T15" s="677"/>
      <c r="U15" s="677">
        <v>0</v>
      </c>
      <c r="V15" s="677"/>
      <c r="W15" s="677">
        <v>0</v>
      </c>
      <c r="X15" s="677"/>
      <c r="Y15" s="677">
        <v>0</v>
      </c>
      <c r="Z15" s="677"/>
      <c r="AA15" s="677">
        <v>0</v>
      </c>
      <c r="AB15" s="677"/>
      <c r="AC15" s="681">
        <f>SUM(O15:AB15)</f>
        <v>0</v>
      </c>
      <c r="AD15" s="682"/>
      <c r="AE15" s="683"/>
    </row>
    <row r="16" spans="1:55" x14ac:dyDescent="0.35">
      <c r="A16" s="686" t="s">
        <v>294</v>
      </c>
      <c r="B16" s="687"/>
      <c r="C16" s="687"/>
      <c r="D16" s="687"/>
      <c r="E16" s="687"/>
      <c r="F16" s="687"/>
      <c r="G16" s="687"/>
      <c r="H16" s="687"/>
      <c r="I16" s="687"/>
      <c r="J16" s="688"/>
      <c r="K16" s="55">
        <v>0</v>
      </c>
      <c r="L16" s="689" t="s">
        <v>71</v>
      </c>
      <c r="M16" s="689"/>
      <c r="N16" s="690"/>
      <c r="O16" s="691"/>
      <c r="P16" s="691"/>
      <c r="Q16" s="691"/>
      <c r="R16" s="691"/>
      <c r="S16" s="691"/>
      <c r="T16" s="691"/>
      <c r="U16" s="691"/>
      <c r="V16" s="691"/>
      <c r="W16" s="691"/>
      <c r="X16" s="691"/>
      <c r="Y16" s="691"/>
      <c r="Z16" s="691"/>
      <c r="AA16" s="691"/>
      <c r="AB16" s="691"/>
      <c r="AC16" s="684"/>
      <c r="AD16" s="684"/>
      <c r="AE16" s="685"/>
    </row>
    <row r="17" spans="1:38" ht="15" customHeight="1" x14ac:dyDescent="0.35">
      <c r="A17" s="709" t="s">
        <v>340</v>
      </c>
      <c r="B17" s="712"/>
      <c r="C17" s="712"/>
      <c r="D17" s="712"/>
      <c r="E17" s="712"/>
      <c r="F17" s="712"/>
      <c r="G17" s="712"/>
      <c r="H17" s="712"/>
      <c r="I17" s="712"/>
      <c r="J17" s="712"/>
      <c r="K17" s="712"/>
      <c r="L17" s="712"/>
      <c r="M17" s="712"/>
      <c r="N17" s="713"/>
      <c r="O17" s="699">
        <v>0</v>
      </c>
      <c r="P17" s="700"/>
      <c r="Q17" s="699">
        <v>0</v>
      </c>
      <c r="R17" s="700"/>
      <c r="S17" s="699">
        <v>0</v>
      </c>
      <c r="T17" s="700"/>
      <c r="U17" s="699">
        <v>0</v>
      </c>
      <c r="V17" s="700"/>
      <c r="W17" s="699">
        <v>0</v>
      </c>
      <c r="X17" s="700"/>
      <c r="Y17" s="699">
        <v>0</v>
      </c>
      <c r="Z17" s="700"/>
      <c r="AA17" s="699">
        <v>0</v>
      </c>
      <c r="AB17" s="700"/>
      <c r="AC17" s="671" t="e">
        <f>AC25/AC15</f>
        <v>#DIV/0!</v>
      </c>
      <c r="AD17" s="672"/>
      <c r="AE17" s="673"/>
      <c r="AL17" s="202">
        <f t="shared" ref="AL17:AL24" si="1">B17</f>
        <v>0</v>
      </c>
    </row>
    <row r="18" spans="1:38" x14ac:dyDescent="0.35">
      <c r="A18" s="710"/>
      <c r="B18" s="669"/>
      <c r="C18" s="669"/>
      <c r="D18" s="669"/>
      <c r="E18" s="669"/>
      <c r="F18" s="669"/>
      <c r="G18" s="669"/>
      <c r="H18" s="669"/>
      <c r="I18" s="669"/>
      <c r="J18" s="669"/>
      <c r="K18" s="669"/>
      <c r="L18" s="669"/>
      <c r="M18" s="669"/>
      <c r="N18" s="670"/>
      <c r="O18" s="698">
        <v>0</v>
      </c>
      <c r="P18" s="698"/>
      <c r="Q18" s="698">
        <v>0</v>
      </c>
      <c r="R18" s="698"/>
      <c r="S18" s="698">
        <v>0</v>
      </c>
      <c r="T18" s="698"/>
      <c r="U18" s="698">
        <v>0</v>
      </c>
      <c r="V18" s="698"/>
      <c r="W18" s="698">
        <v>0</v>
      </c>
      <c r="X18" s="698"/>
      <c r="Y18" s="698">
        <v>0</v>
      </c>
      <c r="Z18" s="698"/>
      <c r="AA18" s="698">
        <v>0</v>
      </c>
      <c r="AB18" s="698"/>
      <c r="AC18" s="674"/>
      <c r="AD18" s="675"/>
      <c r="AE18" s="676"/>
      <c r="AL18" s="202">
        <f t="shared" si="1"/>
        <v>0</v>
      </c>
    </row>
    <row r="19" spans="1:38" x14ac:dyDescent="0.35">
      <c r="A19" s="710"/>
      <c r="B19" s="669"/>
      <c r="C19" s="669"/>
      <c r="D19" s="669"/>
      <c r="E19" s="669"/>
      <c r="F19" s="669"/>
      <c r="G19" s="669"/>
      <c r="H19" s="669"/>
      <c r="I19" s="669"/>
      <c r="J19" s="669"/>
      <c r="K19" s="669"/>
      <c r="L19" s="669"/>
      <c r="M19" s="669"/>
      <c r="N19" s="670"/>
      <c r="O19" s="698">
        <v>0</v>
      </c>
      <c r="P19" s="698"/>
      <c r="Q19" s="698">
        <v>0</v>
      </c>
      <c r="R19" s="698"/>
      <c r="S19" s="698">
        <v>0</v>
      </c>
      <c r="T19" s="698"/>
      <c r="U19" s="698">
        <v>0</v>
      </c>
      <c r="V19" s="698"/>
      <c r="W19" s="698">
        <v>0</v>
      </c>
      <c r="X19" s="698"/>
      <c r="Y19" s="698">
        <v>0</v>
      </c>
      <c r="Z19" s="698"/>
      <c r="AA19" s="698">
        <v>0</v>
      </c>
      <c r="AB19" s="698"/>
      <c r="AC19" s="674"/>
      <c r="AD19" s="675"/>
      <c r="AE19" s="676"/>
      <c r="AL19" s="202">
        <f t="shared" si="1"/>
        <v>0</v>
      </c>
    </row>
    <row r="20" spans="1:38" x14ac:dyDescent="0.35">
      <c r="A20" s="710"/>
      <c r="B20" s="669"/>
      <c r="C20" s="669"/>
      <c r="D20" s="669"/>
      <c r="E20" s="669"/>
      <c r="F20" s="669"/>
      <c r="G20" s="669"/>
      <c r="H20" s="669"/>
      <c r="I20" s="669"/>
      <c r="J20" s="669"/>
      <c r="K20" s="669"/>
      <c r="L20" s="669"/>
      <c r="M20" s="669"/>
      <c r="N20" s="670"/>
      <c r="O20" s="698">
        <v>0</v>
      </c>
      <c r="P20" s="698"/>
      <c r="Q20" s="698">
        <v>0</v>
      </c>
      <c r="R20" s="698"/>
      <c r="S20" s="698">
        <v>0</v>
      </c>
      <c r="T20" s="698"/>
      <c r="U20" s="698">
        <v>0</v>
      </c>
      <c r="V20" s="698"/>
      <c r="W20" s="698">
        <v>0</v>
      </c>
      <c r="X20" s="698"/>
      <c r="Y20" s="698">
        <v>0</v>
      </c>
      <c r="Z20" s="698"/>
      <c r="AA20" s="698">
        <v>0</v>
      </c>
      <c r="AB20" s="698"/>
      <c r="AC20" s="674"/>
      <c r="AD20" s="675"/>
      <c r="AE20" s="676"/>
      <c r="AL20" s="202">
        <f t="shared" si="1"/>
        <v>0</v>
      </c>
    </row>
    <row r="21" spans="1:38" x14ac:dyDescent="0.35">
      <c r="A21" s="710"/>
      <c r="B21" s="669"/>
      <c r="C21" s="669"/>
      <c r="D21" s="669"/>
      <c r="E21" s="669"/>
      <c r="F21" s="669"/>
      <c r="G21" s="669"/>
      <c r="H21" s="669"/>
      <c r="I21" s="669"/>
      <c r="J21" s="669"/>
      <c r="K21" s="669"/>
      <c r="L21" s="669"/>
      <c r="M21" s="669"/>
      <c r="N21" s="670"/>
      <c r="O21" s="698">
        <v>0</v>
      </c>
      <c r="P21" s="698"/>
      <c r="Q21" s="698">
        <v>0</v>
      </c>
      <c r="R21" s="698"/>
      <c r="S21" s="698">
        <v>0</v>
      </c>
      <c r="T21" s="698"/>
      <c r="U21" s="698">
        <v>0</v>
      </c>
      <c r="V21" s="698"/>
      <c r="W21" s="698">
        <v>0</v>
      </c>
      <c r="X21" s="698"/>
      <c r="Y21" s="698">
        <v>0</v>
      </c>
      <c r="Z21" s="698"/>
      <c r="AA21" s="698">
        <v>0</v>
      </c>
      <c r="AB21" s="698"/>
      <c r="AC21" s="674"/>
      <c r="AD21" s="675"/>
      <c r="AE21" s="676"/>
      <c r="AL21" s="202">
        <f t="shared" si="1"/>
        <v>0</v>
      </c>
    </row>
    <row r="22" spans="1:38" x14ac:dyDescent="0.35">
      <c r="A22" s="710"/>
      <c r="B22" s="669"/>
      <c r="C22" s="669"/>
      <c r="D22" s="669"/>
      <c r="E22" s="669"/>
      <c r="F22" s="669"/>
      <c r="G22" s="669"/>
      <c r="H22" s="669"/>
      <c r="I22" s="669"/>
      <c r="J22" s="669"/>
      <c r="K22" s="669"/>
      <c r="L22" s="669"/>
      <c r="M22" s="669"/>
      <c r="N22" s="670"/>
      <c r="O22" s="698">
        <v>0</v>
      </c>
      <c r="P22" s="698"/>
      <c r="Q22" s="698">
        <v>0</v>
      </c>
      <c r="R22" s="698"/>
      <c r="S22" s="698">
        <v>0</v>
      </c>
      <c r="T22" s="698"/>
      <c r="U22" s="698">
        <v>0</v>
      </c>
      <c r="V22" s="698"/>
      <c r="W22" s="698">
        <v>0</v>
      </c>
      <c r="X22" s="698"/>
      <c r="Y22" s="698">
        <v>0</v>
      </c>
      <c r="Z22" s="698"/>
      <c r="AA22" s="698">
        <v>0</v>
      </c>
      <c r="AB22" s="698"/>
      <c r="AC22" s="674"/>
      <c r="AD22" s="675"/>
      <c r="AE22" s="676"/>
      <c r="AL22" s="202">
        <f t="shared" si="1"/>
        <v>0</v>
      </c>
    </row>
    <row r="23" spans="1:38" x14ac:dyDescent="0.35">
      <c r="A23" s="710"/>
      <c r="B23" s="669"/>
      <c r="C23" s="669"/>
      <c r="D23" s="669"/>
      <c r="E23" s="669"/>
      <c r="F23" s="669"/>
      <c r="G23" s="669"/>
      <c r="H23" s="669"/>
      <c r="I23" s="669"/>
      <c r="J23" s="669"/>
      <c r="K23" s="669"/>
      <c r="L23" s="669"/>
      <c r="M23" s="669"/>
      <c r="N23" s="670"/>
      <c r="O23" s="698">
        <v>0</v>
      </c>
      <c r="P23" s="698"/>
      <c r="Q23" s="698">
        <v>0</v>
      </c>
      <c r="R23" s="698"/>
      <c r="S23" s="698">
        <v>0</v>
      </c>
      <c r="T23" s="698"/>
      <c r="U23" s="698">
        <v>0</v>
      </c>
      <c r="V23" s="698"/>
      <c r="W23" s="698">
        <v>0</v>
      </c>
      <c r="X23" s="698"/>
      <c r="Y23" s="698">
        <v>0</v>
      </c>
      <c r="Z23" s="698"/>
      <c r="AA23" s="698">
        <v>0</v>
      </c>
      <c r="AB23" s="698"/>
      <c r="AC23" s="674"/>
      <c r="AD23" s="675"/>
      <c r="AE23" s="676"/>
      <c r="AL23" s="202">
        <f t="shared" si="1"/>
        <v>0</v>
      </c>
    </row>
    <row r="24" spans="1:38" x14ac:dyDescent="0.35">
      <c r="A24" s="711"/>
      <c r="B24" s="669"/>
      <c r="C24" s="669"/>
      <c r="D24" s="669"/>
      <c r="E24" s="669"/>
      <c r="F24" s="669"/>
      <c r="G24" s="669"/>
      <c r="H24" s="669"/>
      <c r="I24" s="669"/>
      <c r="J24" s="669"/>
      <c r="K24" s="669"/>
      <c r="L24" s="669"/>
      <c r="M24" s="669"/>
      <c r="N24" s="670"/>
      <c r="O24" s="698">
        <v>0</v>
      </c>
      <c r="P24" s="698"/>
      <c r="Q24" s="698">
        <v>0</v>
      </c>
      <c r="R24" s="698"/>
      <c r="S24" s="698">
        <v>0</v>
      </c>
      <c r="T24" s="698"/>
      <c r="U24" s="698">
        <v>0</v>
      </c>
      <c r="V24" s="698"/>
      <c r="W24" s="698">
        <v>0</v>
      </c>
      <c r="X24" s="698"/>
      <c r="Y24" s="698">
        <v>0</v>
      </c>
      <c r="Z24" s="698"/>
      <c r="AA24" s="698">
        <v>0</v>
      </c>
      <c r="AB24" s="698"/>
      <c r="AC24" s="674"/>
      <c r="AD24" s="675"/>
      <c r="AE24" s="676"/>
      <c r="AL24" s="202">
        <f t="shared" si="1"/>
        <v>0</v>
      </c>
    </row>
    <row r="25" spans="1:38" ht="15" thickBot="1" x14ac:dyDescent="0.4">
      <c r="A25" s="704" t="s">
        <v>72</v>
      </c>
      <c r="B25" s="705"/>
      <c r="C25" s="705"/>
      <c r="D25" s="705"/>
      <c r="E25" s="705"/>
      <c r="F25" s="705"/>
      <c r="G25" s="705"/>
      <c r="H25" s="705"/>
      <c r="I25" s="705"/>
      <c r="J25" s="705"/>
      <c r="K25" s="705"/>
      <c r="L25" s="705"/>
      <c r="M25" s="705"/>
      <c r="N25" s="706"/>
      <c r="O25" s="707">
        <f>SUM(O17:P24)</f>
        <v>0</v>
      </c>
      <c r="P25" s="708"/>
      <c r="Q25" s="707">
        <f>SUM(Q17:R24)</f>
        <v>0</v>
      </c>
      <c r="R25" s="708"/>
      <c r="S25" s="707">
        <f>SUM(S17:T24)</f>
        <v>0</v>
      </c>
      <c r="T25" s="708"/>
      <c r="U25" s="707">
        <f>SUM(U17:V24)</f>
        <v>0</v>
      </c>
      <c r="V25" s="708"/>
      <c r="W25" s="707">
        <f>SUM(W17:X24)</f>
        <v>0</v>
      </c>
      <c r="X25" s="708"/>
      <c r="Y25" s="707">
        <f>SUM(Y17:Z24)</f>
        <v>0</v>
      </c>
      <c r="Z25" s="708"/>
      <c r="AA25" s="707">
        <f>SUM(AA17:AB24)</f>
        <v>0</v>
      </c>
      <c r="AB25" s="708"/>
      <c r="AC25" s="701">
        <f>SUM(O25:AB25)</f>
        <v>0</v>
      </c>
      <c r="AD25" s="702"/>
      <c r="AE25" s="703"/>
    </row>
    <row r="26" spans="1:38" x14ac:dyDescent="0.35">
      <c r="A26" s="694" t="s">
        <v>296</v>
      </c>
      <c r="B26" s="695"/>
      <c r="C26" s="695"/>
      <c r="D26" s="695"/>
      <c r="E26" s="695"/>
      <c r="F26" s="695"/>
      <c r="G26" s="695"/>
      <c r="H26" s="695"/>
      <c r="I26" s="696" t="s">
        <v>293</v>
      </c>
      <c r="J26" s="696"/>
      <c r="K26" s="696"/>
      <c r="L26" s="696"/>
      <c r="M26" s="696"/>
      <c r="N26" s="697"/>
      <c r="O26" s="677">
        <v>0</v>
      </c>
      <c r="P26" s="677"/>
      <c r="Q26" s="677">
        <v>0</v>
      </c>
      <c r="R26" s="677"/>
      <c r="S26" s="677">
        <v>0</v>
      </c>
      <c r="T26" s="677"/>
      <c r="U26" s="677">
        <v>0</v>
      </c>
      <c r="V26" s="677"/>
      <c r="W26" s="677">
        <v>0</v>
      </c>
      <c r="X26" s="677"/>
      <c r="Y26" s="677">
        <v>0</v>
      </c>
      <c r="Z26" s="677"/>
      <c r="AA26" s="677">
        <v>0</v>
      </c>
      <c r="AB26" s="677"/>
      <c r="AC26" s="681">
        <f>SUM(O26:AB26)</f>
        <v>0</v>
      </c>
      <c r="AD26" s="682"/>
      <c r="AE26" s="683"/>
    </row>
    <row r="27" spans="1:38" x14ac:dyDescent="0.35">
      <c r="A27" s="686" t="s">
        <v>294</v>
      </c>
      <c r="B27" s="687"/>
      <c r="C27" s="687"/>
      <c r="D27" s="687"/>
      <c r="E27" s="687"/>
      <c r="F27" s="687"/>
      <c r="G27" s="687"/>
      <c r="H27" s="687"/>
      <c r="I27" s="687"/>
      <c r="J27" s="688"/>
      <c r="K27" s="55"/>
      <c r="L27" s="689" t="s">
        <v>71</v>
      </c>
      <c r="M27" s="689"/>
      <c r="N27" s="690"/>
      <c r="O27" s="691"/>
      <c r="P27" s="691"/>
      <c r="Q27" s="691"/>
      <c r="R27" s="691"/>
      <c r="S27" s="691"/>
      <c r="T27" s="691"/>
      <c r="U27" s="691"/>
      <c r="V27" s="691"/>
      <c r="W27" s="691"/>
      <c r="X27" s="691"/>
      <c r="Y27" s="691"/>
      <c r="Z27" s="691"/>
      <c r="AA27" s="691"/>
      <c r="AB27" s="691"/>
      <c r="AC27" s="684"/>
      <c r="AD27" s="684"/>
      <c r="AE27" s="685"/>
    </row>
    <row r="28" spans="1:38" x14ac:dyDescent="0.35">
      <c r="A28" s="709" t="s">
        <v>340</v>
      </c>
      <c r="B28" s="712"/>
      <c r="C28" s="712"/>
      <c r="D28" s="712"/>
      <c r="E28" s="712"/>
      <c r="F28" s="712"/>
      <c r="G28" s="712"/>
      <c r="H28" s="712"/>
      <c r="I28" s="712"/>
      <c r="J28" s="712"/>
      <c r="K28" s="712"/>
      <c r="L28" s="712"/>
      <c r="M28" s="712"/>
      <c r="N28" s="713"/>
      <c r="O28" s="699">
        <v>0</v>
      </c>
      <c r="P28" s="700"/>
      <c r="Q28" s="699">
        <v>0</v>
      </c>
      <c r="R28" s="700"/>
      <c r="S28" s="699">
        <v>0</v>
      </c>
      <c r="T28" s="700"/>
      <c r="U28" s="699">
        <v>0</v>
      </c>
      <c r="V28" s="700"/>
      <c r="W28" s="699">
        <v>0</v>
      </c>
      <c r="X28" s="700"/>
      <c r="Y28" s="699">
        <v>0</v>
      </c>
      <c r="Z28" s="700"/>
      <c r="AA28" s="699">
        <v>0</v>
      </c>
      <c r="AB28" s="700"/>
      <c r="AC28" s="671" t="e">
        <f>AC34/AC26</f>
        <v>#DIV/0!</v>
      </c>
      <c r="AD28" s="672"/>
      <c r="AE28" s="673"/>
      <c r="AL28" s="202">
        <f t="shared" ref="AL28:AL33" si="2">B28</f>
        <v>0</v>
      </c>
    </row>
    <row r="29" spans="1:38" x14ac:dyDescent="0.35">
      <c r="A29" s="710"/>
      <c r="B29" s="669"/>
      <c r="C29" s="669"/>
      <c r="D29" s="669"/>
      <c r="E29" s="669"/>
      <c r="F29" s="669"/>
      <c r="G29" s="669"/>
      <c r="H29" s="669"/>
      <c r="I29" s="669"/>
      <c r="J29" s="669"/>
      <c r="K29" s="669"/>
      <c r="L29" s="669"/>
      <c r="M29" s="669"/>
      <c r="N29" s="670"/>
      <c r="O29" s="698">
        <v>0</v>
      </c>
      <c r="P29" s="698"/>
      <c r="Q29" s="698">
        <v>0</v>
      </c>
      <c r="R29" s="698"/>
      <c r="S29" s="698">
        <v>0</v>
      </c>
      <c r="T29" s="698"/>
      <c r="U29" s="698">
        <v>0</v>
      </c>
      <c r="V29" s="698"/>
      <c r="W29" s="698">
        <v>0</v>
      </c>
      <c r="X29" s="698"/>
      <c r="Y29" s="698">
        <v>0</v>
      </c>
      <c r="Z29" s="698"/>
      <c r="AA29" s="698">
        <v>0</v>
      </c>
      <c r="AB29" s="698"/>
      <c r="AC29" s="674"/>
      <c r="AD29" s="675"/>
      <c r="AE29" s="676"/>
      <c r="AL29" s="202">
        <f t="shared" si="2"/>
        <v>0</v>
      </c>
    </row>
    <row r="30" spans="1:38" x14ac:dyDescent="0.35">
      <c r="A30" s="710"/>
      <c r="B30" s="669"/>
      <c r="C30" s="669"/>
      <c r="D30" s="669"/>
      <c r="E30" s="669"/>
      <c r="F30" s="669"/>
      <c r="G30" s="669"/>
      <c r="H30" s="669"/>
      <c r="I30" s="669"/>
      <c r="J30" s="669"/>
      <c r="K30" s="669"/>
      <c r="L30" s="669"/>
      <c r="M30" s="669"/>
      <c r="N30" s="670"/>
      <c r="O30" s="698">
        <v>0</v>
      </c>
      <c r="P30" s="698"/>
      <c r="Q30" s="698">
        <v>0</v>
      </c>
      <c r="R30" s="698"/>
      <c r="S30" s="698">
        <v>0</v>
      </c>
      <c r="T30" s="698"/>
      <c r="U30" s="698">
        <v>0</v>
      </c>
      <c r="V30" s="698"/>
      <c r="W30" s="698">
        <v>0</v>
      </c>
      <c r="X30" s="698"/>
      <c r="Y30" s="698">
        <v>0</v>
      </c>
      <c r="Z30" s="698"/>
      <c r="AA30" s="698">
        <v>0</v>
      </c>
      <c r="AB30" s="698"/>
      <c r="AC30" s="674"/>
      <c r="AD30" s="675"/>
      <c r="AE30" s="676"/>
      <c r="AL30" s="202">
        <f t="shared" si="2"/>
        <v>0</v>
      </c>
    </row>
    <row r="31" spans="1:38" x14ac:dyDescent="0.35">
      <c r="A31" s="710"/>
      <c r="B31" s="669"/>
      <c r="C31" s="669"/>
      <c r="D31" s="669"/>
      <c r="E31" s="669"/>
      <c r="F31" s="669"/>
      <c r="G31" s="669"/>
      <c r="H31" s="669"/>
      <c r="I31" s="669"/>
      <c r="J31" s="669"/>
      <c r="K31" s="669"/>
      <c r="L31" s="669"/>
      <c r="M31" s="669"/>
      <c r="N31" s="670"/>
      <c r="O31" s="698">
        <v>0</v>
      </c>
      <c r="P31" s="698"/>
      <c r="Q31" s="698">
        <v>0</v>
      </c>
      <c r="R31" s="698"/>
      <c r="S31" s="698">
        <v>0</v>
      </c>
      <c r="T31" s="698"/>
      <c r="U31" s="698">
        <v>0</v>
      </c>
      <c r="V31" s="698"/>
      <c r="W31" s="698">
        <v>0</v>
      </c>
      <c r="X31" s="698"/>
      <c r="Y31" s="698">
        <v>0</v>
      </c>
      <c r="Z31" s="698"/>
      <c r="AA31" s="698">
        <v>0</v>
      </c>
      <c r="AB31" s="698"/>
      <c r="AC31" s="674"/>
      <c r="AD31" s="675"/>
      <c r="AE31" s="676"/>
      <c r="AL31" s="202">
        <f t="shared" si="2"/>
        <v>0</v>
      </c>
    </row>
    <row r="32" spans="1:38" x14ac:dyDescent="0.35">
      <c r="A32" s="710"/>
      <c r="B32" s="669"/>
      <c r="C32" s="669"/>
      <c r="D32" s="669"/>
      <c r="E32" s="669"/>
      <c r="F32" s="669"/>
      <c r="G32" s="669"/>
      <c r="H32" s="669"/>
      <c r="I32" s="669"/>
      <c r="J32" s="669"/>
      <c r="K32" s="669"/>
      <c r="L32" s="669"/>
      <c r="M32" s="669"/>
      <c r="N32" s="670"/>
      <c r="O32" s="698">
        <v>0</v>
      </c>
      <c r="P32" s="698"/>
      <c r="Q32" s="698">
        <v>0</v>
      </c>
      <c r="R32" s="698"/>
      <c r="S32" s="698">
        <v>0</v>
      </c>
      <c r="T32" s="698"/>
      <c r="U32" s="698">
        <v>0</v>
      </c>
      <c r="V32" s="698"/>
      <c r="W32" s="698">
        <v>0</v>
      </c>
      <c r="X32" s="698"/>
      <c r="Y32" s="698">
        <v>0</v>
      </c>
      <c r="Z32" s="698"/>
      <c r="AA32" s="698">
        <v>0</v>
      </c>
      <c r="AB32" s="698"/>
      <c r="AC32" s="674"/>
      <c r="AD32" s="675"/>
      <c r="AE32" s="676"/>
      <c r="AL32" s="202">
        <f t="shared" si="2"/>
        <v>0</v>
      </c>
    </row>
    <row r="33" spans="1:38" x14ac:dyDescent="0.35">
      <c r="A33" s="711"/>
      <c r="B33" s="669"/>
      <c r="C33" s="669"/>
      <c r="D33" s="669"/>
      <c r="E33" s="669"/>
      <c r="F33" s="669"/>
      <c r="G33" s="669"/>
      <c r="H33" s="669"/>
      <c r="I33" s="669"/>
      <c r="J33" s="669"/>
      <c r="K33" s="669"/>
      <c r="L33" s="669"/>
      <c r="M33" s="669"/>
      <c r="N33" s="670"/>
      <c r="O33" s="698">
        <v>0</v>
      </c>
      <c r="P33" s="698"/>
      <c r="Q33" s="698">
        <v>0</v>
      </c>
      <c r="R33" s="698"/>
      <c r="S33" s="698">
        <v>0</v>
      </c>
      <c r="T33" s="698"/>
      <c r="U33" s="698">
        <v>0</v>
      </c>
      <c r="V33" s="698"/>
      <c r="W33" s="698">
        <v>0</v>
      </c>
      <c r="X33" s="698"/>
      <c r="Y33" s="698">
        <v>0</v>
      </c>
      <c r="Z33" s="698"/>
      <c r="AA33" s="698">
        <v>0</v>
      </c>
      <c r="AB33" s="698"/>
      <c r="AC33" s="674"/>
      <c r="AD33" s="675"/>
      <c r="AE33" s="676"/>
      <c r="AL33" s="202">
        <f t="shared" si="2"/>
        <v>0</v>
      </c>
    </row>
    <row r="34" spans="1:38" ht="15" thickBot="1" x14ac:dyDescent="0.4">
      <c r="A34" s="704" t="s">
        <v>72</v>
      </c>
      <c r="B34" s="705"/>
      <c r="C34" s="705"/>
      <c r="D34" s="705"/>
      <c r="E34" s="705"/>
      <c r="F34" s="705"/>
      <c r="G34" s="705"/>
      <c r="H34" s="705"/>
      <c r="I34" s="705"/>
      <c r="J34" s="705"/>
      <c r="K34" s="705"/>
      <c r="L34" s="705"/>
      <c r="M34" s="705"/>
      <c r="N34" s="706"/>
      <c r="O34" s="707">
        <f>SUM(O28:P33)</f>
        <v>0</v>
      </c>
      <c r="P34" s="708"/>
      <c r="Q34" s="707">
        <f>SUM(Q28:R33)</f>
        <v>0</v>
      </c>
      <c r="R34" s="708"/>
      <c r="S34" s="707">
        <f>SUM(S28:T33)</f>
        <v>0</v>
      </c>
      <c r="T34" s="708"/>
      <c r="U34" s="707">
        <f>SUM(U28:V33)</f>
        <v>0</v>
      </c>
      <c r="V34" s="708"/>
      <c r="W34" s="707">
        <f>SUM(W28:X33)</f>
        <v>0</v>
      </c>
      <c r="X34" s="708"/>
      <c r="Y34" s="707">
        <f>SUM(Y28:Z33)</f>
        <v>0</v>
      </c>
      <c r="Z34" s="708"/>
      <c r="AA34" s="707">
        <f>SUM(AA28:AB33)</f>
        <v>0</v>
      </c>
      <c r="AB34" s="708"/>
      <c r="AC34" s="701">
        <f>SUM(O34:AB34)</f>
        <v>0</v>
      </c>
      <c r="AD34" s="702"/>
      <c r="AE34" s="703"/>
    </row>
    <row r="35" spans="1:38" x14ac:dyDescent="0.35">
      <c r="A35" s="694" t="s">
        <v>297</v>
      </c>
      <c r="B35" s="695"/>
      <c r="C35" s="695"/>
      <c r="D35" s="695"/>
      <c r="E35" s="695"/>
      <c r="F35" s="695"/>
      <c r="G35" s="695"/>
      <c r="H35" s="695"/>
      <c r="I35" s="696" t="s">
        <v>293</v>
      </c>
      <c r="J35" s="696"/>
      <c r="K35" s="696"/>
      <c r="L35" s="696"/>
      <c r="M35" s="696"/>
      <c r="N35" s="697"/>
      <c r="O35" s="677">
        <v>0</v>
      </c>
      <c r="P35" s="677"/>
      <c r="Q35" s="677">
        <v>0</v>
      </c>
      <c r="R35" s="677"/>
      <c r="S35" s="677">
        <v>0</v>
      </c>
      <c r="T35" s="677"/>
      <c r="U35" s="677">
        <v>0</v>
      </c>
      <c r="V35" s="677"/>
      <c r="W35" s="677">
        <v>0</v>
      </c>
      <c r="X35" s="677"/>
      <c r="Y35" s="677">
        <v>0</v>
      </c>
      <c r="Z35" s="677"/>
      <c r="AA35" s="677">
        <v>0</v>
      </c>
      <c r="AB35" s="677"/>
      <c r="AC35" s="681">
        <f>SUM(O35:AB35)</f>
        <v>0</v>
      </c>
      <c r="AD35" s="682"/>
      <c r="AE35" s="683"/>
    </row>
    <row r="36" spans="1:38" x14ac:dyDescent="0.35">
      <c r="A36" s="686" t="s">
        <v>294</v>
      </c>
      <c r="B36" s="687"/>
      <c r="C36" s="687"/>
      <c r="D36" s="687"/>
      <c r="E36" s="687"/>
      <c r="F36" s="687"/>
      <c r="G36" s="687"/>
      <c r="H36" s="687"/>
      <c r="I36" s="687"/>
      <c r="J36" s="688"/>
      <c r="K36" s="55">
        <v>0</v>
      </c>
      <c r="L36" s="689" t="s">
        <v>71</v>
      </c>
      <c r="M36" s="689"/>
      <c r="N36" s="690"/>
      <c r="O36" s="691"/>
      <c r="P36" s="691"/>
      <c r="Q36" s="691"/>
      <c r="R36" s="691"/>
      <c r="S36" s="691"/>
      <c r="T36" s="691"/>
      <c r="U36" s="691"/>
      <c r="V36" s="691"/>
      <c r="W36" s="691"/>
      <c r="X36" s="691"/>
      <c r="Y36" s="691"/>
      <c r="Z36" s="691"/>
      <c r="AA36" s="691"/>
      <c r="AB36" s="691"/>
      <c r="AC36" s="684"/>
      <c r="AD36" s="684"/>
      <c r="AE36" s="685"/>
    </row>
    <row r="37" spans="1:38" ht="15" customHeight="1" x14ac:dyDescent="0.35">
      <c r="A37" s="709" t="s">
        <v>340</v>
      </c>
      <c r="B37" s="712"/>
      <c r="C37" s="712"/>
      <c r="D37" s="712"/>
      <c r="E37" s="712"/>
      <c r="F37" s="712"/>
      <c r="G37" s="712"/>
      <c r="H37" s="712"/>
      <c r="I37" s="712"/>
      <c r="J37" s="712"/>
      <c r="K37" s="712"/>
      <c r="L37" s="712"/>
      <c r="M37" s="712"/>
      <c r="N37" s="713"/>
      <c r="O37" s="699">
        <v>0</v>
      </c>
      <c r="P37" s="700"/>
      <c r="Q37" s="699">
        <v>0</v>
      </c>
      <c r="R37" s="700"/>
      <c r="S37" s="699">
        <v>0</v>
      </c>
      <c r="T37" s="700"/>
      <c r="U37" s="699">
        <v>0</v>
      </c>
      <c r="V37" s="700"/>
      <c r="W37" s="699">
        <v>0</v>
      </c>
      <c r="X37" s="700"/>
      <c r="Y37" s="699">
        <v>0</v>
      </c>
      <c r="Z37" s="700"/>
      <c r="AA37" s="699">
        <v>0</v>
      </c>
      <c r="AB37" s="700"/>
      <c r="AC37" s="671" t="e">
        <f>AC45/AC35</f>
        <v>#DIV/0!</v>
      </c>
      <c r="AD37" s="672"/>
      <c r="AE37" s="673"/>
      <c r="AL37" s="202">
        <f t="shared" ref="AL37:AL44" si="3">B37</f>
        <v>0</v>
      </c>
    </row>
    <row r="38" spans="1:38" x14ac:dyDescent="0.35">
      <c r="A38" s="710"/>
      <c r="B38" s="669"/>
      <c r="C38" s="669"/>
      <c r="D38" s="669"/>
      <c r="E38" s="669"/>
      <c r="F38" s="669"/>
      <c r="G38" s="669"/>
      <c r="H38" s="669"/>
      <c r="I38" s="669"/>
      <c r="J38" s="669"/>
      <c r="K38" s="669"/>
      <c r="L38" s="669"/>
      <c r="M38" s="669"/>
      <c r="N38" s="670"/>
      <c r="O38" s="698">
        <v>0</v>
      </c>
      <c r="P38" s="698"/>
      <c r="Q38" s="698">
        <v>0</v>
      </c>
      <c r="R38" s="698"/>
      <c r="S38" s="698">
        <v>0</v>
      </c>
      <c r="T38" s="698"/>
      <c r="U38" s="698">
        <v>0</v>
      </c>
      <c r="V38" s="698"/>
      <c r="W38" s="698">
        <v>0</v>
      </c>
      <c r="X38" s="698"/>
      <c r="Y38" s="698">
        <v>0</v>
      </c>
      <c r="Z38" s="698"/>
      <c r="AA38" s="698">
        <v>0</v>
      </c>
      <c r="AB38" s="698"/>
      <c r="AC38" s="674"/>
      <c r="AD38" s="675"/>
      <c r="AE38" s="676"/>
      <c r="AL38" s="202">
        <f t="shared" si="3"/>
        <v>0</v>
      </c>
    </row>
    <row r="39" spans="1:38" x14ac:dyDescent="0.35">
      <c r="A39" s="710"/>
      <c r="B39" s="669"/>
      <c r="C39" s="669"/>
      <c r="D39" s="669"/>
      <c r="E39" s="669"/>
      <c r="F39" s="669"/>
      <c r="G39" s="669"/>
      <c r="H39" s="669"/>
      <c r="I39" s="669"/>
      <c r="J39" s="669"/>
      <c r="K39" s="669"/>
      <c r="L39" s="669"/>
      <c r="M39" s="669"/>
      <c r="N39" s="670"/>
      <c r="O39" s="698">
        <v>0</v>
      </c>
      <c r="P39" s="698"/>
      <c r="Q39" s="698">
        <v>0</v>
      </c>
      <c r="R39" s="698"/>
      <c r="S39" s="698">
        <v>0</v>
      </c>
      <c r="T39" s="698"/>
      <c r="U39" s="698">
        <v>0</v>
      </c>
      <c r="V39" s="698"/>
      <c r="W39" s="698">
        <v>0</v>
      </c>
      <c r="X39" s="698"/>
      <c r="Y39" s="698">
        <v>0</v>
      </c>
      <c r="Z39" s="698"/>
      <c r="AA39" s="698">
        <v>0</v>
      </c>
      <c r="AB39" s="698"/>
      <c r="AC39" s="674"/>
      <c r="AD39" s="675"/>
      <c r="AE39" s="676"/>
      <c r="AL39" s="202">
        <f t="shared" si="3"/>
        <v>0</v>
      </c>
    </row>
    <row r="40" spans="1:38" x14ac:dyDescent="0.35">
      <c r="A40" s="710"/>
      <c r="B40" s="669"/>
      <c r="C40" s="669"/>
      <c r="D40" s="669"/>
      <c r="E40" s="669"/>
      <c r="F40" s="669"/>
      <c r="G40" s="669"/>
      <c r="H40" s="669"/>
      <c r="I40" s="669"/>
      <c r="J40" s="669"/>
      <c r="K40" s="669"/>
      <c r="L40" s="669"/>
      <c r="M40" s="669"/>
      <c r="N40" s="670"/>
      <c r="O40" s="698">
        <v>0</v>
      </c>
      <c r="P40" s="698"/>
      <c r="Q40" s="698">
        <v>0</v>
      </c>
      <c r="R40" s="698"/>
      <c r="S40" s="698">
        <v>0</v>
      </c>
      <c r="T40" s="698"/>
      <c r="U40" s="698">
        <v>0</v>
      </c>
      <c r="V40" s="698"/>
      <c r="W40" s="698">
        <v>0</v>
      </c>
      <c r="X40" s="698"/>
      <c r="Y40" s="698">
        <v>0</v>
      </c>
      <c r="Z40" s="698"/>
      <c r="AA40" s="698">
        <v>0</v>
      </c>
      <c r="AB40" s="698"/>
      <c r="AC40" s="674"/>
      <c r="AD40" s="675"/>
      <c r="AE40" s="676"/>
      <c r="AL40" s="202">
        <f t="shared" si="3"/>
        <v>0</v>
      </c>
    </row>
    <row r="41" spans="1:38" x14ac:dyDescent="0.35">
      <c r="A41" s="710"/>
      <c r="B41" s="669"/>
      <c r="C41" s="669"/>
      <c r="D41" s="669"/>
      <c r="E41" s="669"/>
      <c r="F41" s="669"/>
      <c r="G41" s="669"/>
      <c r="H41" s="669"/>
      <c r="I41" s="669"/>
      <c r="J41" s="669"/>
      <c r="K41" s="669"/>
      <c r="L41" s="669"/>
      <c r="M41" s="669"/>
      <c r="N41" s="670"/>
      <c r="O41" s="698">
        <v>0</v>
      </c>
      <c r="P41" s="698"/>
      <c r="Q41" s="698">
        <v>0</v>
      </c>
      <c r="R41" s="698"/>
      <c r="S41" s="698">
        <v>0</v>
      </c>
      <c r="T41" s="698"/>
      <c r="U41" s="698">
        <v>0</v>
      </c>
      <c r="V41" s="698"/>
      <c r="W41" s="698">
        <v>0</v>
      </c>
      <c r="X41" s="698"/>
      <c r="Y41" s="698">
        <v>0</v>
      </c>
      <c r="Z41" s="698"/>
      <c r="AA41" s="698">
        <v>0</v>
      </c>
      <c r="AB41" s="698"/>
      <c r="AC41" s="674"/>
      <c r="AD41" s="675"/>
      <c r="AE41" s="676"/>
      <c r="AL41" s="202">
        <f t="shared" si="3"/>
        <v>0</v>
      </c>
    </row>
    <row r="42" spans="1:38" x14ac:dyDescent="0.35">
      <c r="A42" s="710"/>
      <c r="B42" s="669"/>
      <c r="C42" s="669"/>
      <c r="D42" s="669"/>
      <c r="E42" s="669"/>
      <c r="F42" s="669"/>
      <c r="G42" s="669"/>
      <c r="H42" s="669"/>
      <c r="I42" s="669"/>
      <c r="J42" s="669"/>
      <c r="K42" s="669"/>
      <c r="L42" s="669"/>
      <c r="M42" s="669"/>
      <c r="N42" s="670"/>
      <c r="O42" s="698">
        <v>0</v>
      </c>
      <c r="P42" s="698"/>
      <c r="Q42" s="698">
        <v>0</v>
      </c>
      <c r="R42" s="698"/>
      <c r="S42" s="698">
        <v>0</v>
      </c>
      <c r="T42" s="698"/>
      <c r="U42" s="698">
        <v>0</v>
      </c>
      <c r="V42" s="698"/>
      <c r="W42" s="698">
        <v>0</v>
      </c>
      <c r="X42" s="698"/>
      <c r="Y42" s="698">
        <v>0</v>
      </c>
      <c r="Z42" s="698"/>
      <c r="AA42" s="698">
        <v>0</v>
      </c>
      <c r="AB42" s="698"/>
      <c r="AC42" s="674"/>
      <c r="AD42" s="675"/>
      <c r="AE42" s="676"/>
      <c r="AL42" s="202">
        <f t="shared" si="3"/>
        <v>0</v>
      </c>
    </row>
    <row r="43" spans="1:38" x14ac:dyDescent="0.35">
      <c r="A43" s="710"/>
      <c r="B43" s="669"/>
      <c r="C43" s="669"/>
      <c r="D43" s="669"/>
      <c r="E43" s="669"/>
      <c r="F43" s="669"/>
      <c r="G43" s="669"/>
      <c r="H43" s="669"/>
      <c r="I43" s="669"/>
      <c r="J43" s="669"/>
      <c r="K43" s="669"/>
      <c r="L43" s="669"/>
      <c r="M43" s="669"/>
      <c r="N43" s="670"/>
      <c r="O43" s="698">
        <v>0</v>
      </c>
      <c r="P43" s="698"/>
      <c r="Q43" s="698">
        <v>0</v>
      </c>
      <c r="R43" s="698"/>
      <c r="S43" s="698">
        <v>0</v>
      </c>
      <c r="T43" s="698"/>
      <c r="U43" s="698">
        <v>0</v>
      </c>
      <c r="V43" s="698"/>
      <c r="W43" s="698">
        <v>0</v>
      </c>
      <c r="X43" s="698"/>
      <c r="Y43" s="698">
        <v>0</v>
      </c>
      <c r="Z43" s="698"/>
      <c r="AA43" s="698">
        <v>0</v>
      </c>
      <c r="AB43" s="698"/>
      <c r="AC43" s="674"/>
      <c r="AD43" s="675"/>
      <c r="AE43" s="676"/>
      <c r="AL43" s="202">
        <f t="shared" si="3"/>
        <v>0</v>
      </c>
    </row>
    <row r="44" spans="1:38" x14ac:dyDescent="0.35">
      <c r="A44" s="711"/>
      <c r="B44" s="669"/>
      <c r="C44" s="669"/>
      <c r="D44" s="669"/>
      <c r="E44" s="669"/>
      <c r="F44" s="669"/>
      <c r="G44" s="669"/>
      <c r="H44" s="669"/>
      <c r="I44" s="669"/>
      <c r="J44" s="669"/>
      <c r="K44" s="669"/>
      <c r="L44" s="669"/>
      <c r="M44" s="669"/>
      <c r="N44" s="670"/>
      <c r="O44" s="698">
        <v>0</v>
      </c>
      <c r="P44" s="698"/>
      <c r="Q44" s="698">
        <v>0</v>
      </c>
      <c r="R44" s="698"/>
      <c r="S44" s="698">
        <v>0</v>
      </c>
      <c r="T44" s="698"/>
      <c r="U44" s="698">
        <v>0</v>
      </c>
      <c r="V44" s="698"/>
      <c r="W44" s="698">
        <v>0</v>
      </c>
      <c r="X44" s="698"/>
      <c r="Y44" s="698">
        <v>0</v>
      </c>
      <c r="Z44" s="698"/>
      <c r="AA44" s="698">
        <v>0</v>
      </c>
      <c r="AB44" s="698"/>
      <c r="AC44" s="674"/>
      <c r="AD44" s="675"/>
      <c r="AE44" s="676"/>
      <c r="AL44" s="202">
        <f t="shared" si="3"/>
        <v>0</v>
      </c>
    </row>
    <row r="45" spans="1:38" ht="15" thickBot="1" x14ac:dyDescent="0.4">
      <c r="A45" s="704" t="s">
        <v>72</v>
      </c>
      <c r="B45" s="705"/>
      <c r="C45" s="705"/>
      <c r="D45" s="705"/>
      <c r="E45" s="705"/>
      <c r="F45" s="705"/>
      <c r="G45" s="705"/>
      <c r="H45" s="705"/>
      <c r="I45" s="705"/>
      <c r="J45" s="705"/>
      <c r="K45" s="705"/>
      <c r="L45" s="705"/>
      <c r="M45" s="705"/>
      <c r="N45" s="706"/>
      <c r="O45" s="707">
        <f>SUM(O37:P44)</f>
        <v>0</v>
      </c>
      <c r="P45" s="708"/>
      <c r="Q45" s="707">
        <f>SUM(Q37:R44)</f>
        <v>0</v>
      </c>
      <c r="R45" s="708"/>
      <c r="S45" s="707">
        <f>SUM(S37:T44)</f>
        <v>0</v>
      </c>
      <c r="T45" s="708"/>
      <c r="U45" s="707">
        <f>SUM(U37:V44)</f>
        <v>0</v>
      </c>
      <c r="V45" s="708"/>
      <c r="W45" s="707">
        <f>SUM(W37:X44)</f>
        <v>0</v>
      </c>
      <c r="X45" s="708"/>
      <c r="Y45" s="707">
        <f>SUM(Y37:Z44)</f>
        <v>0</v>
      </c>
      <c r="Z45" s="708"/>
      <c r="AA45" s="707">
        <f>SUM(AA37:AB44)</f>
        <v>0</v>
      </c>
      <c r="AB45" s="708"/>
      <c r="AC45" s="701">
        <f>SUM(O45:AB45)</f>
        <v>0</v>
      </c>
      <c r="AD45" s="702"/>
      <c r="AE45" s="703"/>
    </row>
    <row r="46" spans="1:38" x14ac:dyDescent="0.35">
      <c r="A46" s="694" t="s">
        <v>298</v>
      </c>
      <c r="B46" s="695"/>
      <c r="C46" s="695"/>
      <c r="D46" s="695"/>
      <c r="E46" s="695"/>
      <c r="F46" s="695"/>
      <c r="G46" s="695"/>
      <c r="H46" s="695"/>
      <c r="I46" s="696" t="s">
        <v>293</v>
      </c>
      <c r="J46" s="696"/>
      <c r="K46" s="696"/>
      <c r="L46" s="696"/>
      <c r="M46" s="696"/>
      <c r="N46" s="697"/>
      <c r="O46" s="677">
        <v>0</v>
      </c>
      <c r="P46" s="677"/>
      <c r="Q46" s="677">
        <v>0</v>
      </c>
      <c r="R46" s="677"/>
      <c r="S46" s="677">
        <v>0</v>
      </c>
      <c r="T46" s="677"/>
      <c r="U46" s="677">
        <v>0</v>
      </c>
      <c r="V46" s="677"/>
      <c r="W46" s="677">
        <v>0</v>
      </c>
      <c r="X46" s="677"/>
      <c r="Y46" s="677">
        <v>0</v>
      </c>
      <c r="Z46" s="677"/>
      <c r="AA46" s="714">
        <v>0</v>
      </c>
      <c r="AB46" s="715"/>
      <c r="AC46" s="681">
        <f>SUM(O46:AB46)</f>
        <v>0</v>
      </c>
      <c r="AD46" s="682"/>
      <c r="AE46" s="683"/>
    </row>
    <row r="47" spans="1:38" x14ac:dyDescent="0.35">
      <c r="A47" s="686" t="s">
        <v>294</v>
      </c>
      <c r="B47" s="687"/>
      <c r="C47" s="687"/>
      <c r="D47" s="687"/>
      <c r="E47" s="687"/>
      <c r="F47" s="687"/>
      <c r="G47" s="687"/>
      <c r="H47" s="687"/>
      <c r="I47" s="687"/>
      <c r="J47" s="688"/>
      <c r="K47" s="55">
        <v>0</v>
      </c>
      <c r="L47" s="689" t="s">
        <v>71</v>
      </c>
      <c r="M47" s="689"/>
      <c r="N47" s="690"/>
      <c r="O47" s="691"/>
      <c r="P47" s="691"/>
      <c r="Q47" s="691"/>
      <c r="R47" s="691"/>
      <c r="S47" s="691"/>
      <c r="T47" s="691"/>
      <c r="U47" s="691"/>
      <c r="V47" s="691"/>
      <c r="W47" s="691"/>
      <c r="X47" s="691"/>
      <c r="Y47" s="691"/>
      <c r="Z47" s="691"/>
      <c r="AA47" s="691"/>
      <c r="AB47" s="691"/>
      <c r="AC47" s="684"/>
      <c r="AD47" s="684"/>
      <c r="AE47" s="685"/>
    </row>
    <row r="48" spans="1:38" ht="15" customHeight="1" x14ac:dyDescent="0.35">
      <c r="A48" s="709" t="s">
        <v>340</v>
      </c>
      <c r="B48" s="712"/>
      <c r="C48" s="712"/>
      <c r="D48" s="712"/>
      <c r="E48" s="712"/>
      <c r="F48" s="712"/>
      <c r="G48" s="712"/>
      <c r="H48" s="712"/>
      <c r="I48" s="712"/>
      <c r="J48" s="712"/>
      <c r="K48" s="712"/>
      <c r="L48" s="712"/>
      <c r="M48" s="712"/>
      <c r="N48" s="713"/>
      <c r="O48" s="699">
        <v>0</v>
      </c>
      <c r="P48" s="700"/>
      <c r="Q48" s="699">
        <v>0</v>
      </c>
      <c r="R48" s="700"/>
      <c r="S48" s="699">
        <v>0</v>
      </c>
      <c r="T48" s="700"/>
      <c r="U48" s="699">
        <v>0</v>
      </c>
      <c r="V48" s="700"/>
      <c r="W48" s="699">
        <v>0</v>
      </c>
      <c r="X48" s="700"/>
      <c r="Y48" s="699">
        <v>0</v>
      </c>
      <c r="Z48" s="700"/>
      <c r="AA48" s="699">
        <v>0</v>
      </c>
      <c r="AB48" s="700"/>
      <c r="AC48" s="671" t="e">
        <f>AC55/AC46</f>
        <v>#DIV/0!</v>
      </c>
      <c r="AD48" s="672"/>
      <c r="AE48" s="673"/>
      <c r="AL48" s="202">
        <f t="shared" ref="AL48:AL54" si="4">B48</f>
        <v>0</v>
      </c>
    </row>
    <row r="49" spans="1:38" x14ac:dyDescent="0.35">
      <c r="A49" s="710"/>
      <c r="B49" s="669"/>
      <c r="C49" s="669"/>
      <c r="D49" s="669"/>
      <c r="E49" s="669"/>
      <c r="F49" s="669"/>
      <c r="G49" s="669"/>
      <c r="H49" s="669"/>
      <c r="I49" s="669"/>
      <c r="J49" s="669"/>
      <c r="K49" s="669"/>
      <c r="L49" s="669"/>
      <c r="M49" s="669"/>
      <c r="N49" s="670"/>
      <c r="O49" s="698">
        <v>0</v>
      </c>
      <c r="P49" s="698"/>
      <c r="Q49" s="698">
        <v>0</v>
      </c>
      <c r="R49" s="698"/>
      <c r="S49" s="698">
        <v>0</v>
      </c>
      <c r="T49" s="698"/>
      <c r="U49" s="698">
        <v>0</v>
      </c>
      <c r="V49" s="698"/>
      <c r="W49" s="698">
        <v>0</v>
      </c>
      <c r="X49" s="698"/>
      <c r="Y49" s="698">
        <v>0</v>
      </c>
      <c r="Z49" s="698"/>
      <c r="AA49" s="698">
        <v>0</v>
      </c>
      <c r="AB49" s="698"/>
      <c r="AC49" s="674"/>
      <c r="AD49" s="675"/>
      <c r="AE49" s="676"/>
      <c r="AL49" s="202">
        <f t="shared" si="4"/>
        <v>0</v>
      </c>
    </row>
    <row r="50" spans="1:38" x14ac:dyDescent="0.35">
      <c r="A50" s="710"/>
      <c r="B50" s="669"/>
      <c r="C50" s="669"/>
      <c r="D50" s="669"/>
      <c r="E50" s="669"/>
      <c r="F50" s="669"/>
      <c r="G50" s="669"/>
      <c r="H50" s="669"/>
      <c r="I50" s="669"/>
      <c r="J50" s="669"/>
      <c r="K50" s="669"/>
      <c r="L50" s="669"/>
      <c r="M50" s="669"/>
      <c r="N50" s="670"/>
      <c r="O50" s="698">
        <v>0</v>
      </c>
      <c r="P50" s="698"/>
      <c r="Q50" s="698">
        <v>0</v>
      </c>
      <c r="R50" s="698"/>
      <c r="S50" s="698">
        <v>0</v>
      </c>
      <c r="T50" s="698"/>
      <c r="U50" s="698">
        <v>0</v>
      </c>
      <c r="V50" s="698"/>
      <c r="W50" s="698">
        <v>0</v>
      </c>
      <c r="X50" s="698"/>
      <c r="Y50" s="698">
        <v>0</v>
      </c>
      <c r="Z50" s="698"/>
      <c r="AA50" s="698">
        <v>0</v>
      </c>
      <c r="AB50" s="698"/>
      <c r="AC50" s="674"/>
      <c r="AD50" s="675"/>
      <c r="AE50" s="676"/>
      <c r="AL50" s="202">
        <f t="shared" si="4"/>
        <v>0</v>
      </c>
    </row>
    <row r="51" spans="1:38" x14ac:dyDescent="0.35">
      <c r="A51" s="710"/>
      <c r="B51" s="669"/>
      <c r="C51" s="669"/>
      <c r="D51" s="669"/>
      <c r="E51" s="669"/>
      <c r="F51" s="669"/>
      <c r="G51" s="669"/>
      <c r="H51" s="669"/>
      <c r="I51" s="669"/>
      <c r="J51" s="669"/>
      <c r="K51" s="669"/>
      <c r="L51" s="669"/>
      <c r="M51" s="669"/>
      <c r="N51" s="670"/>
      <c r="O51" s="698">
        <v>0</v>
      </c>
      <c r="P51" s="698"/>
      <c r="Q51" s="698">
        <v>0</v>
      </c>
      <c r="R51" s="698"/>
      <c r="S51" s="698">
        <v>0</v>
      </c>
      <c r="T51" s="698"/>
      <c r="U51" s="698">
        <v>0</v>
      </c>
      <c r="V51" s="698"/>
      <c r="W51" s="698">
        <v>0</v>
      </c>
      <c r="X51" s="698"/>
      <c r="Y51" s="698">
        <v>0</v>
      </c>
      <c r="Z51" s="698"/>
      <c r="AA51" s="698">
        <v>0</v>
      </c>
      <c r="AB51" s="698"/>
      <c r="AC51" s="674"/>
      <c r="AD51" s="675"/>
      <c r="AE51" s="676"/>
      <c r="AL51" s="202">
        <f t="shared" si="4"/>
        <v>0</v>
      </c>
    </row>
    <row r="52" spans="1:38" x14ac:dyDescent="0.35">
      <c r="A52" s="710"/>
      <c r="B52" s="669"/>
      <c r="C52" s="669"/>
      <c r="D52" s="669"/>
      <c r="E52" s="669"/>
      <c r="F52" s="669"/>
      <c r="G52" s="669"/>
      <c r="H52" s="669"/>
      <c r="I52" s="669"/>
      <c r="J52" s="669"/>
      <c r="K52" s="669"/>
      <c r="L52" s="669"/>
      <c r="M52" s="669"/>
      <c r="N52" s="670"/>
      <c r="O52" s="698">
        <v>0</v>
      </c>
      <c r="P52" s="698"/>
      <c r="Q52" s="698">
        <v>0</v>
      </c>
      <c r="R52" s="698"/>
      <c r="S52" s="698">
        <v>0</v>
      </c>
      <c r="T52" s="698"/>
      <c r="U52" s="698">
        <v>0</v>
      </c>
      <c r="V52" s="698"/>
      <c r="W52" s="698">
        <v>0</v>
      </c>
      <c r="X52" s="698"/>
      <c r="Y52" s="698">
        <v>0</v>
      </c>
      <c r="Z52" s="698"/>
      <c r="AA52" s="698">
        <v>0</v>
      </c>
      <c r="AB52" s="698"/>
      <c r="AC52" s="674"/>
      <c r="AD52" s="675"/>
      <c r="AE52" s="676"/>
      <c r="AL52" s="202">
        <f t="shared" si="4"/>
        <v>0</v>
      </c>
    </row>
    <row r="53" spans="1:38" x14ac:dyDescent="0.35">
      <c r="A53" s="710"/>
      <c r="B53" s="669"/>
      <c r="C53" s="669"/>
      <c r="D53" s="669"/>
      <c r="E53" s="669"/>
      <c r="F53" s="669"/>
      <c r="G53" s="669"/>
      <c r="H53" s="669"/>
      <c r="I53" s="669"/>
      <c r="J53" s="669"/>
      <c r="K53" s="669"/>
      <c r="L53" s="669"/>
      <c r="M53" s="669"/>
      <c r="N53" s="670"/>
      <c r="O53" s="698">
        <v>0</v>
      </c>
      <c r="P53" s="698"/>
      <c r="Q53" s="698">
        <v>0</v>
      </c>
      <c r="R53" s="698"/>
      <c r="S53" s="698">
        <v>0</v>
      </c>
      <c r="T53" s="698"/>
      <c r="U53" s="698">
        <v>0</v>
      </c>
      <c r="V53" s="698"/>
      <c r="W53" s="698">
        <v>0</v>
      </c>
      <c r="X53" s="698"/>
      <c r="Y53" s="698">
        <v>0</v>
      </c>
      <c r="Z53" s="698"/>
      <c r="AA53" s="698">
        <v>0</v>
      </c>
      <c r="AB53" s="698"/>
      <c r="AC53" s="674"/>
      <c r="AD53" s="675"/>
      <c r="AE53" s="676"/>
      <c r="AL53" s="202">
        <f t="shared" si="4"/>
        <v>0</v>
      </c>
    </row>
    <row r="54" spans="1:38" x14ac:dyDescent="0.35">
      <c r="A54" s="710"/>
      <c r="B54" s="669"/>
      <c r="C54" s="669"/>
      <c r="D54" s="669"/>
      <c r="E54" s="669"/>
      <c r="F54" s="669"/>
      <c r="G54" s="669"/>
      <c r="H54" s="669"/>
      <c r="I54" s="669"/>
      <c r="J54" s="669"/>
      <c r="K54" s="669"/>
      <c r="L54" s="669"/>
      <c r="M54" s="669"/>
      <c r="N54" s="670"/>
      <c r="O54" s="698">
        <v>0</v>
      </c>
      <c r="P54" s="698"/>
      <c r="Q54" s="698">
        <v>0</v>
      </c>
      <c r="R54" s="698"/>
      <c r="S54" s="698">
        <v>0</v>
      </c>
      <c r="T54" s="698"/>
      <c r="U54" s="698">
        <v>0</v>
      </c>
      <c r="V54" s="698"/>
      <c r="W54" s="698">
        <v>0</v>
      </c>
      <c r="X54" s="698"/>
      <c r="Y54" s="698">
        <v>0</v>
      </c>
      <c r="Z54" s="698"/>
      <c r="AA54" s="698">
        <v>0</v>
      </c>
      <c r="AB54" s="698"/>
      <c r="AC54" s="674"/>
      <c r="AD54" s="675"/>
      <c r="AE54" s="676"/>
      <c r="AL54" s="202">
        <f t="shared" si="4"/>
        <v>0</v>
      </c>
    </row>
    <row r="55" spans="1:38" ht="15" thickBot="1" x14ac:dyDescent="0.4">
      <c r="A55" s="704" t="s">
        <v>72</v>
      </c>
      <c r="B55" s="705"/>
      <c r="C55" s="705"/>
      <c r="D55" s="705"/>
      <c r="E55" s="705"/>
      <c r="F55" s="705"/>
      <c r="G55" s="705"/>
      <c r="H55" s="705"/>
      <c r="I55" s="705"/>
      <c r="J55" s="705"/>
      <c r="K55" s="705"/>
      <c r="L55" s="705"/>
      <c r="M55" s="705"/>
      <c r="N55" s="706"/>
      <c r="O55" s="707">
        <f>SUM(O48:P54)</f>
        <v>0</v>
      </c>
      <c r="P55" s="708"/>
      <c r="Q55" s="707">
        <f>SUM(Q48:R54)</f>
        <v>0</v>
      </c>
      <c r="R55" s="708"/>
      <c r="S55" s="707">
        <f>SUM(S48:T54)</f>
        <v>0</v>
      </c>
      <c r="T55" s="708"/>
      <c r="U55" s="707">
        <f>SUM(U48:V54)</f>
        <v>0</v>
      </c>
      <c r="V55" s="708"/>
      <c r="W55" s="707">
        <f>SUM(W48:X54)</f>
        <v>0</v>
      </c>
      <c r="X55" s="708"/>
      <c r="Y55" s="707">
        <f>SUM(Y48:Z54)</f>
        <v>0</v>
      </c>
      <c r="Z55" s="708"/>
      <c r="AA55" s="707">
        <f>SUM(AA48:AB54)</f>
        <v>0</v>
      </c>
      <c r="AB55" s="708"/>
      <c r="AC55" s="701">
        <f>SUM(O55:AB55)</f>
        <v>0</v>
      </c>
      <c r="AD55" s="702"/>
      <c r="AE55" s="703"/>
    </row>
    <row r="56" spans="1:38" x14ac:dyDescent="0.35">
      <c r="A56" s="694" t="s">
        <v>299</v>
      </c>
      <c r="B56" s="695"/>
      <c r="C56" s="695"/>
      <c r="D56" s="695"/>
      <c r="E56" s="695"/>
      <c r="F56" s="695"/>
      <c r="G56" s="695"/>
      <c r="H56" s="695"/>
      <c r="I56" s="696" t="s">
        <v>293</v>
      </c>
      <c r="J56" s="696"/>
      <c r="K56" s="696"/>
      <c r="L56" s="696"/>
      <c r="M56" s="696"/>
      <c r="N56" s="697"/>
      <c r="O56" s="677">
        <v>0</v>
      </c>
      <c r="P56" s="677"/>
      <c r="Q56" s="677">
        <v>0</v>
      </c>
      <c r="R56" s="677"/>
      <c r="S56" s="677">
        <v>0</v>
      </c>
      <c r="T56" s="677"/>
      <c r="U56" s="677">
        <v>0</v>
      </c>
      <c r="V56" s="677"/>
      <c r="W56" s="677">
        <v>0</v>
      </c>
      <c r="X56" s="677"/>
      <c r="Y56" s="677">
        <v>0</v>
      </c>
      <c r="Z56" s="677"/>
      <c r="AA56" s="677">
        <v>0</v>
      </c>
      <c r="AB56" s="677"/>
      <c r="AC56" s="681">
        <f>SUM(O56:AB56)</f>
        <v>0</v>
      </c>
      <c r="AD56" s="682"/>
      <c r="AE56" s="683"/>
    </row>
    <row r="57" spans="1:38" x14ac:dyDescent="0.35">
      <c r="A57" s="686" t="s">
        <v>294</v>
      </c>
      <c r="B57" s="687"/>
      <c r="C57" s="687"/>
      <c r="D57" s="687"/>
      <c r="E57" s="687"/>
      <c r="F57" s="687"/>
      <c r="G57" s="687"/>
      <c r="H57" s="687"/>
      <c r="I57" s="687"/>
      <c r="J57" s="688"/>
      <c r="K57" s="55">
        <v>0</v>
      </c>
      <c r="L57" s="689" t="s">
        <v>71</v>
      </c>
      <c r="M57" s="689"/>
      <c r="N57" s="690"/>
      <c r="O57" s="691"/>
      <c r="P57" s="691"/>
      <c r="Q57" s="691"/>
      <c r="R57" s="691"/>
      <c r="S57" s="691"/>
      <c r="T57" s="691"/>
      <c r="U57" s="691"/>
      <c r="V57" s="691"/>
      <c r="W57" s="691"/>
      <c r="X57" s="691"/>
      <c r="Y57" s="691"/>
      <c r="Z57" s="691"/>
      <c r="AA57" s="691"/>
      <c r="AB57" s="691"/>
      <c r="AC57" s="684"/>
      <c r="AD57" s="684"/>
      <c r="AE57" s="685"/>
    </row>
    <row r="58" spans="1:38" x14ac:dyDescent="0.35">
      <c r="A58" s="709" t="s">
        <v>340</v>
      </c>
      <c r="B58" s="712"/>
      <c r="C58" s="712"/>
      <c r="D58" s="712"/>
      <c r="E58" s="712"/>
      <c r="F58" s="712"/>
      <c r="G58" s="712"/>
      <c r="H58" s="712"/>
      <c r="I58" s="712"/>
      <c r="J58" s="712"/>
      <c r="K58" s="712"/>
      <c r="L58" s="712"/>
      <c r="M58" s="712"/>
      <c r="N58" s="713"/>
      <c r="O58" s="699">
        <v>0</v>
      </c>
      <c r="P58" s="700"/>
      <c r="Q58" s="699">
        <v>0</v>
      </c>
      <c r="R58" s="700"/>
      <c r="S58" s="699">
        <v>0</v>
      </c>
      <c r="T58" s="700"/>
      <c r="U58" s="699">
        <v>0</v>
      </c>
      <c r="V58" s="700"/>
      <c r="W58" s="699">
        <v>0</v>
      </c>
      <c r="X58" s="700"/>
      <c r="Y58" s="699">
        <v>0</v>
      </c>
      <c r="Z58" s="700"/>
      <c r="AA58" s="699">
        <v>0</v>
      </c>
      <c r="AB58" s="700"/>
      <c r="AC58" s="671" t="e">
        <f>AC64/AC56</f>
        <v>#DIV/0!</v>
      </c>
      <c r="AD58" s="672"/>
      <c r="AE58" s="673"/>
      <c r="AL58" s="202">
        <f t="shared" ref="AL58:AL63" si="5">B58</f>
        <v>0</v>
      </c>
    </row>
    <row r="59" spans="1:38" x14ac:dyDescent="0.35">
      <c r="A59" s="710"/>
      <c r="B59" s="669"/>
      <c r="C59" s="669"/>
      <c r="D59" s="669"/>
      <c r="E59" s="669"/>
      <c r="F59" s="669"/>
      <c r="G59" s="669"/>
      <c r="H59" s="669"/>
      <c r="I59" s="669"/>
      <c r="J59" s="669"/>
      <c r="K59" s="669"/>
      <c r="L59" s="669"/>
      <c r="M59" s="669"/>
      <c r="N59" s="670"/>
      <c r="O59" s="698">
        <v>0</v>
      </c>
      <c r="P59" s="698"/>
      <c r="Q59" s="698">
        <v>0</v>
      </c>
      <c r="R59" s="698"/>
      <c r="S59" s="698">
        <v>0</v>
      </c>
      <c r="T59" s="698"/>
      <c r="U59" s="698">
        <v>0</v>
      </c>
      <c r="V59" s="698"/>
      <c r="W59" s="698">
        <v>0</v>
      </c>
      <c r="X59" s="698"/>
      <c r="Y59" s="698">
        <v>0</v>
      </c>
      <c r="Z59" s="698"/>
      <c r="AA59" s="698">
        <v>0</v>
      </c>
      <c r="AB59" s="698"/>
      <c r="AC59" s="674"/>
      <c r="AD59" s="675"/>
      <c r="AE59" s="676"/>
      <c r="AL59" s="202">
        <f t="shared" si="5"/>
        <v>0</v>
      </c>
    </row>
    <row r="60" spans="1:38" x14ac:dyDescent="0.35">
      <c r="A60" s="710"/>
      <c r="B60" s="669"/>
      <c r="C60" s="669"/>
      <c r="D60" s="669"/>
      <c r="E60" s="669"/>
      <c r="F60" s="669"/>
      <c r="G60" s="669"/>
      <c r="H60" s="669"/>
      <c r="I60" s="669"/>
      <c r="J60" s="669"/>
      <c r="K60" s="669"/>
      <c r="L60" s="669"/>
      <c r="M60" s="669"/>
      <c r="N60" s="670"/>
      <c r="O60" s="698">
        <v>0</v>
      </c>
      <c r="P60" s="698"/>
      <c r="Q60" s="698">
        <v>0</v>
      </c>
      <c r="R60" s="698"/>
      <c r="S60" s="698">
        <v>0</v>
      </c>
      <c r="T60" s="698"/>
      <c r="U60" s="698">
        <v>0</v>
      </c>
      <c r="V60" s="698"/>
      <c r="W60" s="698">
        <v>0</v>
      </c>
      <c r="X60" s="698"/>
      <c r="Y60" s="698">
        <v>0</v>
      </c>
      <c r="Z60" s="698"/>
      <c r="AA60" s="698">
        <v>0</v>
      </c>
      <c r="AB60" s="698"/>
      <c r="AC60" s="674"/>
      <c r="AD60" s="675"/>
      <c r="AE60" s="676"/>
      <c r="AL60" s="202">
        <f t="shared" si="5"/>
        <v>0</v>
      </c>
    </row>
    <row r="61" spans="1:38" x14ac:dyDescent="0.35">
      <c r="A61" s="710"/>
      <c r="B61" s="669"/>
      <c r="C61" s="669"/>
      <c r="D61" s="669"/>
      <c r="E61" s="669"/>
      <c r="F61" s="669"/>
      <c r="G61" s="669"/>
      <c r="H61" s="669"/>
      <c r="I61" s="669"/>
      <c r="J61" s="669"/>
      <c r="K61" s="669"/>
      <c r="L61" s="669"/>
      <c r="M61" s="669"/>
      <c r="N61" s="670"/>
      <c r="O61" s="698">
        <v>0</v>
      </c>
      <c r="P61" s="698"/>
      <c r="Q61" s="698">
        <v>0</v>
      </c>
      <c r="R61" s="698"/>
      <c r="S61" s="698">
        <v>0</v>
      </c>
      <c r="T61" s="698"/>
      <c r="U61" s="698">
        <v>0</v>
      </c>
      <c r="V61" s="698"/>
      <c r="W61" s="698">
        <v>0</v>
      </c>
      <c r="X61" s="698"/>
      <c r="Y61" s="698">
        <v>0</v>
      </c>
      <c r="Z61" s="698"/>
      <c r="AA61" s="698">
        <v>0</v>
      </c>
      <c r="AB61" s="698"/>
      <c r="AC61" s="674"/>
      <c r="AD61" s="675"/>
      <c r="AE61" s="676"/>
      <c r="AL61" s="202">
        <f t="shared" si="5"/>
        <v>0</v>
      </c>
    </row>
    <row r="62" spans="1:38" x14ac:dyDescent="0.35">
      <c r="A62" s="710"/>
      <c r="B62" s="669"/>
      <c r="C62" s="669"/>
      <c r="D62" s="669"/>
      <c r="E62" s="669"/>
      <c r="F62" s="669"/>
      <c r="G62" s="669"/>
      <c r="H62" s="669"/>
      <c r="I62" s="669"/>
      <c r="J62" s="669"/>
      <c r="K62" s="669"/>
      <c r="L62" s="669"/>
      <c r="M62" s="669"/>
      <c r="N62" s="670"/>
      <c r="O62" s="698">
        <v>0</v>
      </c>
      <c r="P62" s="698"/>
      <c r="Q62" s="698">
        <v>0</v>
      </c>
      <c r="R62" s="698"/>
      <c r="S62" s="698">
        <v>0</v>
      </c>
      <c r="T62" s="698"/>
      <c r="U62" s="698">
        <v>0</v>
      </c>
      <c r="V62" s="698"/>
      <c r="W62" s="698">
        <v>0</v>
      </c>
      <c r="X62" s="698"/>
      <c r="Y62" s="698">
        <v>0</v>
      </c>
      <c r="Z62" s="698"/>
      <c r="AA62" s="698">
        <v>0</v>
      </c>
      <c r="AB62" s="698"/>
      <c r="AC62" s="674"/>
      <c r="AD62" s="675"/>
      <c r="AE62" s="676"/>
      <c r="AL62" s="202">
        <f t="shared" si="5"/>
        <v>0</v>
      </c>
    </row>
    <row r="63" spans="1:38" x14ac:dyDescent="0.35">
      <c r="A63" s="711"/>
      <c r="B63" s="669"/>
      <c r="C63" s="669"/>
      <c r="D63" s="669"/>
      <c r="E63" s="669"/>
      <c r="F63" s="669"/>
      <c r="G63" s="669"/>
      <c r="H63" s="669"/>
      <c r="I63" s="669"/>
      <c r="J63" s="669"/>
      <c r="K63" s="669"/>
      <c r="L63" s="669"/>
      <c r="M63" s="669"/>
      <c r="N63" s="670"/>
      <c r="O63" s="698">
        <v>0</v>
      </c>
      <c r="P63" s="698"/>
      <c r="Q63" s="698">
        <v>0</v>
      </c>
      <c r="R63" s="698"/>
      <c r="S63" s="698">
        <v>0</v>
      </c>
      <c r="T63" s="698"/>
      <c r="U63" s="698">
        <v>0</v>
      </c>
      <c r="V63" s="698"/>
      <c r="W63" s="698">
        <v>0</v>
      </c>
      <c r="X63" s="698"/>
      <c r="Y63" s="698">
        <v>0</v>
      </c>
      <c r="Z63" s="698"/>
      <c r="AA63" s="698">
        <v>0</v>
      </c>
      <c r="AB63" s="698"/>
      <c r="AC63" s="674"/>
      <c r="AD63" s="675"/>
      <c r="AE63" s="676"/>
      <c r="AL63" s="202">
        <f t="shared" si="5"/>
        <v>0</v>
      </c>
    </row>
    <row r="64" spans="1:38" ht="15" thickBot="1" x14ac:dyDescent="0.4">
      <c r="A64" s="704" t="s">
        <v>72</v>
      </c>
      <c r="B64" s="705"/>
      <c r="C64" s="705"/>
      <c r="D64" s="705"/>
      <c r="E64" s="705"/>
      <c r="F64" s="705"/>
      <c r="G64" s="705"/>
      <c r="H64" s="705"/>
      <c r="I64" s="705"/>
      <c r="J64" s="705"/>
      <c r="K64" s="705"/>
      <c r="L64" s="705"/>
      <c r="M64" s="705"/>
      <c r="N64" s="706"/>
      <c r="O64" s="716">
        <f>SUM(O58:P63)</f>
        <v>0</v>
      </c>
      <c r="P64" s="717"/>
      <c r="Q64" s="716">
        <f>SUM(Q58:R63)</f>
        <v>0</v>
      </c>
      <c r="R64" s="717"/>
      <c r="S64" s="716">
        <f>SUM(S58:T63)</f>
        <v>0</v>
      </c>
      <c r="T64" s="717"/>
      <c r="U64" s="716">
        <f>SUM(U58:V63)</f>
        <v>0</v>
      </c>
      <c r="V64" s="717"/>
      <c r="W64" s="716">
        <f>SUM(W58:X63)</f>
        <v>0</v>
      </c>
      <c r="X64" s="717"/>
      <c r="Y64" s="716">
        <f>SUM(Y58:Z63)</f>
        <v>0</v>
      </c>
      <c r="Z64" s="717"/>
      <c r="AA64" s="716">
        <f>SUM(AA58:AB63)</f>
        <v>0</v>
      </c>
      <c r="AB64" s="717"/>
      <c r="AC64" s="701">
        <f>SUM(O64:AB64)</f>
        <v>0</v>
      </c>
      <c r="AD64" s="702"/>
      <c r="AE64" s="703"/>
    </row>
    <row r="65" spans="1:38" x14ac:dyDescent="0.35">
      <c r="A65" s="718" t="s">
        <v>300</v>
      </c>
      <c r="B65" s="719"/>
      <c r="C65" s="719"/>
      <c r="D65" s="719"/>
      <c r="E65" s="719"/>
      <c r="F65" s="719"/>
      <c r="G65" s="719"/>
      <c r="H65" s="719"/>
      <c r="I65" s="696" t="s">
        <v>293</v>
      </c>
      <c r="J65" s="696"/>
      <c r="K65" s="696"/>
      <c r="L65" s="696"/>
      <c r="M65" s="696"/>
      <c r="N65" s="697"/>
      <c r="O65" s="677">
        <v>0</v>
      </c>
      <c r="P65" s="677"/>
      <c r="Q65" s="677">
        <v>0</v>
      </c>
      <c r="R65" s="677"/>
      <c r="S65" s="677">
        <v>0</v>
      </c>
      <c r="T65" s="677"/>
      <c r="U65" s="677">
        <v>0</v>
      </c>
      <c r="V65" s="677"/>
      <c r="W65" s="677">
        <v>0</v>
      </c>
      <c r="X65" s="677"/>
      <c r="Y65" s="677">
        <v>0</v>
      </c>
      <c r="Z65" s="677"/>
      <c r="AA65" s="677">
        <v>0</v>
      </c>
      <c r="AB65" s="677"/>
      <c r="AC65" s="720">
        <f>SUM(O65:AB65)</f>
        <v>0</v>
      </c>
      <c r="AD65" s="721"/>
      <c r="AE65" s="722"/>
    </row>
    <row r="66" spans="1:38" x14ac:dyDescent="0.35">
      <c r="A66" s="686" t="s">
        <v>294</v>
      </c>
      <c r="B66" s="687"/>
      <c r="C66" s="687"/>
      <c r="D66" s="687"/>
      <c r="E66" s="687"/>
      <c r="F66" s="687"/>
      <c r="G66" s="687"/>
      <c r="H66" s="687"/>
      <c r="I66" s="687"/>
      <c r="J66" s="688"/>
      <c r="K66" s="55">
        <v>0</v>
      </c>
      <c r="L66" s="689" t="s">
        <v>71</v>
      </c>
      <c r="M66" s="689"/>
      <c r="N66" s="690"/>
      <c r="O66" s="691"/>
      <c r="P66" s="691"/>
      <c r="Q66" s="691"/>
      <c r="R66" s="691"/>
      <c r="S66" s="691"/>
      <c r="T66" s="691"/>
      <c r="U66" s="691"/>
      <c r="V66" s="691"/>
      <c r="W66" s="691"/>
      <c r="X66" s="691"/>
      <c r="Y66" s="691"/>
      <c r="Z66" s="691"/>
      <c r="AA66" s="691"/>
      <c r="AB66" s="691"/>
      <c r="AC66" s="723"/>
      <c r="AD66" s="724"/>
      <c r="AE66" s="725"/>
    </row>
    <row r="67" spans="1:38" x14ac:dyDescent="0.35">
      <c r="A67" s="709" t="s">
        <v>340</v>
      </c>
      <c r="B67" s="712"/>
      <c r="C67" s="712"/>
      <c r="D67" s="712"/>
      <c r="E67" s="712"/>
      <c r="F67" s="712"/>
      <c r="G67" s="712"/>
      <c r="H67" s="712"/>
      <c r="I67" s="712"/>
      <c r="J67" s="712"/>
      <c r="K67" s="712"/>
      <c r="L67" s="712"/>
      <c r="M67" s="712"/>
      <c r="N67" s="713"/>
      <c r="O67" s="699">
        <v>0</v>
      </c>
      <c r="P67" s="700"/>
      <c r="Q67" s="699">
        <v>0</v>
      </c>
      <c r="R67" s="700"/>
      <c r="S67" s="699">
        <v>0</v>
      </c>
      <c r="T67" s="700"/>
      <c r="U67" s="699">
        <v>0</v>
      </c>
      <c r="V67" s="700"/>
      <c r="W67" s="699">
        <v>0</v>
      </c>
      <c r="X67" s="700"/>
      <c r="Y67" s="699">
        <v>0</v>
      </c>
      <c r="Z67" s="700"/>
      <c r="AA67" s="699">
        <v>0</v>
      </c>
      <c r="AB67" s="700"/>
      <c r="AC67" s="671" t="e">
        <f>AC73/AC65</f>
        <v>#DIV/0!</v>
      </c>
      <c r="AD67" s="672"/>
      <c r="AE67" s="673"/>
      <c r="AL67" s="202">
        <f t="shared" ref="AL67:AL72" si="6">B67</f>
        <v>0</v>
      </c>
    </row>
    <row r="68" spans="1:38" x14ac:dyDescent="0.35">
      <c r="A68" s="710"/>
      <c r="B68" s="669"/>
      <c r="C68" s="669"/>
      <c r="D68" s="669"/>
      <c r="E68" s="669"/>
      <c r="F68" s="669"/>
      <c r="G68" s="669"/>
      <c r="H68" s="669"/>
      <c r="I68" s="669"/>
      <c r="J68" s="669"/>
      <c r="K68" s="669"/>
      <c r="L68" s="669"/>
      <c r="M68" s="669"/>
      <c r="N68" s="670"/>
      <c r="O68" s="698">
        <v>0</v>
      </c>
      <c r="P68" s="698"/>
      <c r="Q68" s="698">
        <v>0</v>
      </c>
      <c r="R68" s="698"/>
      <c r="S68" s="698">
        <v>0</v>
      </c>
      <c r="T68" s="698"/>
      <c r="U68" s="698">
        <v>0</v>
      </c>
      <c r="V68" s="698"/>
      <c r="W68" s="698">
        <v>0</v>
      </c>
      <c r="X68" s="698"/>
      <c r="Y68" s="698">
        <v>0</v>
      </c>
      <c r="Z68" s="698"/>
      <c r="AA68" s="698">
        <v>0</v>
      </c>
      <c r="AB68" s="698"/>
      <c r="AC68" s="674"/>
      <c r="AD68" s="675"/>
      <c r="AE68" s="676"/>
      <c r="AL68" s="202">
        <f t="shared" si="6"/>
        <v>0</v>
      </c>
    </row>
    <row r="69" spans="1:38" x14ac:dyDescent="0.35">
      <c r="A69" s="710"/>
      <c r="B69" s="669"/>
      <c r="C69" s="669"/>
      <c r="D69" s="669"/>
      <c r="E69" s="669"/>
      <c r="F69" s="669"/>
      <c r="G69" s="669"/>
      <c r="H69" s="669"/>
      <c r="I69" s="669"/>
      <c r="J69" s="669"/>
      <c r="K69" s="669"/>
      <c r="L69" s="669"/>
      <c r="M69" s="669"/>
      <c r="N69" s="670"/>
      <c r="O69" s="698">
        <v>0</v>
      </c>
      <c r="P69" s="698"/>
      <c r="Q69" s="698">
        <v>0</v>
      </c>
      <c r="R69" s="698"/>
      <c r="S69" s="698">
        <v>0</v>
      </c>
      <c r="T69" s="698"/>
      <c r="U69" s="698">
        <v>0</v>
      </c>
      <c r="V69" s="698"/>
      <c r="W69" s="698">
        <v>0</v>
      </c>
      <c r="X69" s="698"/>
      <c r="Y69" s="698">
        <v>0</v>
      </c>
      <c r="Z69" s="698"/>
      <c r="AA69" s="698">
        <v>0</v>
      </c>
      <c r="AB69" s="698"/>
      <c r="AC69" s="674"/>
      <c r="AD69" s="675"/>
      <c r="AE69" s="676"/>
      <c r="AL69" s="202">
        <f t="shared" si="6"/>
        <v>0</v>
      </c>
    </row>
    <row r="70" spans="1:38" x14ac:dyDescent="0.35">
      <c r="A70" s="710"/>
      <c r="B70" s="669"/>
      <c r="C70" s="669"/>
      <c r="D70" s="669"/>
      <c r="E70" s="669"/>
      <c r="F70" s="669"/>
      <c r="G70" s="669"/>
      <c r="H70" s="669"/>
      <c r="I70" s="669"/>
      <c r="J70" s="669"/>
      <c r="K70" s="669"/>
      <c r="L70" s="669"/>
      <c r="M70" s="669"/>
      <c r="N70" s="670"/>
      <c r="O70" s="698">
        <v>0</v>
      </c>
      <c r="P70" s="698"/>
      <c r="Q70" s="698">
        <v>0</v>
      </c>
      <c r="R70" s="698"/>
      <c r="S70" s="698">
        <v>0</v>
      </c>
      <c r="T70" s="698"/>
      <c r="U70" s="698">
        <v>0</v>
      </c>
      <c r="V70" s="698"/>
      <c r="W70" s="698">
        <v>0</v>
      </c>
      <c r="X70" s="698"/>
      <c r="Y70" s="698">
        <v>0</v>
      </c>
      <c r="Z70" s="698"/>
      <c r="AA70" s="698">
        <v>0</v>
      </c>
      <c r="AB70" s="698"/>
      <c r="AC70" s="674"/>
      <c r="AD70" s="675"/>
      <c r="AE70" s="676"/>
      <c r="AL70" s="202">
        <f t="shared" si="6"/>
        <v>0</v>
      </c>
    </row>
    <row r="71" spans="1:38" x14ac:dyDescent="0.35">
      <c r="A71" s="710"/>
      <c r="B71" s="669"/>
      <c r="C71" s="669"/>
      <c r="D71" s="669"/>
      <c r="E71" s="669"/>
      <c r="F71" s="669"/>
      <c r="G71" s="669"/>
      <c r="H71" s="669"/>
      <c r="I71" s="669"/>
      <c r="J71" s="669"/>
      <c r="K71" s="669"/>
      <c r="L71" s="669"/>
      <c r="M71" s="669"/>
      <c r="N71" s="670"/>
      <c r="O71" s="698">
        <v>0</v>
      </c>
      <c r="P71" s="698"/>
      <c r="Q71" s="698">
        <v>0</v>
      </c>
      <c r="R71" s="698"/>
      <c r="S71" s="698">
        <v>0</v>
      </c>
      <c r="T71" s="698"/>
      <c r="U71" s="698">
        <v>0</v>
      </c>
      <c r="V71" s="698"/>
      <c r="W71" s="698">
        <v>0</v>
      </c>
      <c r="X71" s="698"/>
      <c r="Y71" s="698">
        <v>0</v>
      </c>
      <c r="Z71" s="698"/>
      <c r="AA71" s="698">
        <v>0</v>
      </c>
      <c r="AB71" s="698"/>
      <c r="AC71" s="674"/>
      <c r="AD71" s="675"/>
      <c r="AE71" s="676"/>
      <c r="AL71" s="202">
        <f t="shared" si="6"/>
        <v>0</v>
      </c>
    </row>
    <row r="72" spans="1:38" x14ac:dyDescent="0.35">
      <c r="A72" s="710"/>
      <c r="B72" s="669"/>
      <c r="C72" s="669"/>
      <c r="D72" s="669"/>
      <c r="E72" s="669"/>
      <c r="F72" s="669"/>
      <c r="G72" s="669"/>
      <c r="H72" s="669"/>
      <c r="I72" s="669"/>
      <c r="J72" s="669"/>
      <c r="K72" s="669"/>
      <c r="L72" s="669"/>
      <c r="M72" s="669"/>
      <c r="N72" s="670"/>
      <c r="O72" s="698">
        <v>0</v>
      </c>
      <c r="P72" s="698"/>
      <c r="Q72" s="698">
        <v>0</v>
      </c>
      <c r="R72" s="698"/>
      <c r="S72" s="698">
        <v>0</v>
      </c>
      <c r="T72" s="698"/>
      <c r="U72" s="698">
        <v>0</v>
      </c>
      <c r="V72" s="698"/>
      <c r="W72" s="698">
        <v>0</v>
      </c>
      <c r="X72" s="698"/>
      <c r="Y72" s="698">
        <v>0</v>
      </c>
      <c r="Z72" s="698"/>
      <c r="AA72" s="698">
        <v>0</v>
      </c>
      <c r="AB72" s="698"/>
      <c r="AC72" s="674"/>
      <c r="AD72" s="675"/>
      <c r="AE72" s="676"/>
      <c r="AL72" s="202">
        <f t="shared" si="6"/>
        <v>0</v>
      </c>
    </row>
    <row r="73" spans="1:38" ht="15" thickBot="1" x14ac:dyDescent="0.4">
      <c r="A73" s="704" t="s">
        <v>72</v>
      </c>
      <c r="B73" s="705"/>
      <c r="C73" s="705"/>
      <c r="D73" s="705"/>
      <c r="E73" s="705"/>
      <c r="F73" s="705"/>
      <c r="G73" s="705"/>
      <c r="H73" s="705"/>
      <c r="I73" s="705"/>
      <c r="J73" s="705"/>
      <c r="K73" s="705"/>
      <c r="L73" s="705"/>
      <c r="M73" s="705"/>
      <c r="N73" s="706"/>
      <c r="O73" s="707">
        <f>SUM(O67:P72)</f>
        <v>0</v>
      </c>
      <c r="P73" s="708"/>
      <c r="Q73" s="707">
        <f>SUM(Q67:R72)</f>
        <v>0</v>
      </c>
      <c r="R73" s="708"/>
      <c r="S73" s="707">
        <f>SUM(S67:T72)</f>
        <v>0</v>
      </c>
      <c r="T73" s="708"/>
      <c r="U73" s="707">
        <f>SUM(U67:V72)</f>
        <v>0</v>
      </c>
      <c r="V73" s="708"/>
      <c r="W73" s="707">
        <f>SUM(W67:X72)</f>
        <v>0</v>
      </c>
      <c r="X73" s="708"/>
      <c r="Y73" s="707">
        <f>SUM(Y67:Z72)</f>
        <v>0</v>
      </c>
      <c r="Z73" s="708"/>
      <c r="AA73" s="707">
        <f>SUM(AA67:AB72)</f>
        <v>0</v>
      </c>
      <c r="AB73" s="708"/>
      <c r="AC73" s="701">
        <f>SUM(O73:AB73)</f>
        <v>0</v>
      </c>
      <c r="AD73" s="702"/>
      <c r="AE73" s="703"/>
    </row>
    <row r="74" spans="1:38" x14ac:dyDescent="0.35">
      <c r="A74" s="694" t="s">
        <v>301</v>
      </c>
      <c r="B74" s="695"/>
      <c r="C74" s="695"/>
      <c r="D74" s="695"/>
      <c r="E74" s="695"/>
      <c r="F74" s="695"/>
      <c r="G74" s="695"/>
      <c r="H74" s="695"/>
      <c r="I74" s="696" t="s">
        <v>293</v>
      </c>
      <c r="J74" s="696"/>
      <c r="K74" s="696"/>
      <c r="L74" s="696"/>
      <c r="M74" s="696"/>
      <c r="N74" s="697"/>
      <c r="O74" s="677">
        <v>0</v>
      </c>
      <c r="P74" s="677"/>
      <c r="Q74" s="677">
        <v>0</v>
      </c>
      <c r="R74" s="677"/>
      <c r="S74" s="677">
        <v>0</v>
      </c>
      <c r="T74" s="677"/>
      <c r="U74" s="677">
        <v>0</v>
      </c>
      <c r="V74" s="677"/>
      <c r="W74" s="677">
        <v>0</v>
      </c>
      <c r="X74" s="677"/>
      <c r="Y74" s="677">
        <v>0</v>
      </c>
      <c r="Z74" s="677"/>
      <c r="AA74" s="677">
        <v>0</v>
      </c>
      <c r="AB74" s="677"/>
      <c r="AC74" s="681">
        <f>SUM(O74:AB74)</f>
        <v>0</v>
      </c>
      <c r="AD74" s="682"/>
      <c r="AE74" s="683"/>
    </row>
    <row r="75" spans="1:38" x14ac:dyDescent="0.35">
      <c r="A75" s="686" t="s">
        <v>294</v>
      </c>
      <c r="B75" s="687"/>
      <c r="C75" s="687"/>
      <c r="D75" s="687"/>
      <c r="E75" s="687"/>
      <c r="F75" s="687"/>
      <c r="G75" s="687"/>
      <c r="H75" s="687"/>
      <c r="I75" s="687"/>
      <c r="J75" s="688"/>
      <c r="K75" s="55">
        <v>0</v>
      </c>
      <c r="L75" s="689" t="s">
        <v>71</v>
      </c>
      <c r="M75" s="689"/>
      <c r="N75" s="690"/>
      <c r="O75" s="691"/>
      <c r="P75" s="691"/>
      <c r="Q75" s="691"/>
      <c r="R75" s="691"/>
      <c r="S75" s="691"/>
      <c r="T75" s="691"/>
      <c r="U75" s="691"/>
      <c r="V75" s="691"/>
      <c r="W75" s="691"/>
      <c r="X75" s="691"/>
      <c r="Y75" s="691"/>
      <c r="Z75" s="691"/>
      <c r="AA75" s="691"/>
      <c r="AB75" s="691"/>
      <c r="AC75" s="684"/>
      <c r="AD75" s="684"/>
      <c r="AE75" s="685"/>
    </row>
    <row r="76" spans="1:38" ht="15" customHeight="1" x14ac:dyDescent="0.35">
      <c r="A76" s="709" t="s">
        <v>340</v>
      </c>
      <c r="B76" s="712"/>
      <c r="C76" s="712"/>
      <c r="D76" s="712"/>
      <c r="E76" s="712"/>
      <c r="F76" s="712"/>
      <c r="G76" s="712"/>
      <c r="H76" s="712"/>
      <c r="I76" s="712"/>
      <c r="J76" s="712"/>
      <c r="K76" s="712"/>
      <c r="L76" s="712"/>
      <c r="M76" s="712"/>
      <c r="N76" s="713"/>
      <c r="O76" s="699">
        <v>0</v>
      </c>
      <c r="P76" s="700"/>
      <c r="Q76" s="699">
        <v>0</v>
      </c>
      <c r="R76" s="700"/>
      <c r="S76" s="699">
        <v>0</v>
      </c>
      <c r="T76" s="700"/>
      <c r="U76" s="699">
        <v>0</v>
      </c>
      <c r="V76" s="700"/>
      <c r="W76" s="699">
        <v>0</v>
      </c>
      <c r="X76" s="700"/>
      <c r="Y76" s="699">
        <v>0</v>
      </c>
      <c r="Z76" s="700"/>
      <c r="AA76" s="699">
        <v>0</v>
      </c>
      <c r="AB76" s="700"/>
      <c r="AC76" s="671" t="e">
        <f>AC85/AC74</f>
        <v>#DIV/0!</v>
      </c>
      <c r="AD76" s="672"/>
      <c r="AE76" s="673"/>
      <c r="AL76" s="202">
        <f t="shared" ref="AL76:AL84" si="7">B76</f>
        <v>0</v>
      </c>
    </row>
    <row r="77" spans="1:38" x14ac:dyDescent="0.35">
      <c r="A77" s="710"/>
      <c r="B77" s="669"/>
      <c r="C77" s="669"/>
      <c r="D77" s="669"/>
      <c r="E77" s="669"/>
      <c r="F77" s="669"/>
      <c r="G77" s="669"/>
      <c r="H77" s="669"/>
      <c r="I77" s="669"/>
      <c r="J77" s="669"/>
      <c r="K77" s="669"/>
      <c r="L77" s="669"/>
      <c r="M77" s="669"/>
      <c r="N77" s="670"/>
      <c r="O77" s="698">
        <v>0</v>
      </c>
      <c r="P77" s="698"/>
      <c r="Q77" s="698">
        <v>0</v>
      </c>
      <c r="R77" s="698"/>
      <c r="S77" s="698">
        <v>0</v>
      </c>
      <c r="T77" s="698"/>
      <c r="U77" s="698">
        <v>0</v>
      </c>
      <c r="V77" s="698"/>
      <c r="W77" s="698">
        <v>0</v>
      </c>
      <c r="X77" s="698"/>
      <c r="Y77" s="698">
        <v>0</v>
      </c>
      <c r="Z77" s="698"/>
      <c r="AA77" s="698">
        <v>0</v>
      </c>
      <c r="AB77" s="698"/>
      <c r="AC77" s="674"/>
      <c r="AD77" s="675"/>
      <c r="AE77" s="676"/>
      <c r="AL77" s="202">
        <f t="shared" si="7"/>
        <v>0</v>
      </c>
    </row>
    <row r="78" spans="1:38" x14ac:dyDescent="0.35">
      <c r="A78" s="710"/>
      <c r="B78" s="669"/>
      <c r="C78" s="669"/>
      <c r="D78" s="669"/>
      <c r="E78" s="669"/>
      <c r="F78" s="669"/>
      <c r="G78" s="669"/>
      <c r="H78" s="669"/>
      <c r="I78" s="669"/>
      <c r="J78" s="669"/>
      <c r="K78" s="669"/>
      <c r="L78" s="669"/>
      <c r="M78" s="669"/>
      <c r="N78" s="670"/>
      <c r="O78" s="698">
        <v>0</v>
      </c>
      <c r="P78" s="698"/>
      <c r="Q78" s="698">
        <v>0</v>
      </c>
      <c r="R78" s="698"/>
      <c r="S78" s="698">
        <v>0</v>
      </c>
      <c r="T78" s="698"/>
      <c r="U78" s="698">
        <v>0</v>
      </c>
      <c r="V78" s="698"/>
      <c r="W78" s="698">
        <v>0</v>
      </c>
      <c r="X78" s="698"/>
      <c r="Y78" s="698">
        <v>0</v>
      </c>
      <c r="Z78" s="698"/>
      <c r="AA78" s="698">
        <v>0</v>
      </c>
      <c r="AB78" s="698"/>
      <c r="AC78" s="674"/>
      <c r="AD78" s="675"/>
      <c r="AE78" s="676"/>
      <c r="AL78" s="202">
        <f t="shared" si="7"/>
        <v>0</v>
      </c>
    </row>
    <row r="79" spans="1:38" x14ac:dyDescent="0.35">
      <c r="A79" s="710"/>
      <c r="B79" s="669"/>
      <c r="C79" s="669"/>
      <c r="D79" s="669"/>
      <c r="E79" s="669"/>
      <c r="F79" s="669"/>
      <c r="G79" s="669"/>
      <c r="H79" s="669"/>
      <c r="I79" s="669"/>
      <c r="J79" s="669"/>
      <c r="K79" s="669"/>
      <c r="L79" s="669"/>
      <c r="M79" s="669"/>
      <c r="N79" s="670"/>
      <c r="O79" s="698">
        <v>0</v>
      </c>
      <c r="P79" s="698"/>
      <c r="Q79" s="698">
        <v>0</v>
      </c>
      <c r="R79" s="698"/>
      <c r="S79" s="698">
        <v>0</v>
      </c>
      <c r="T79" s="698"/>
      <c r="U79" s="698">
        <v>0</v>
      </c>
      <c r="V79" s="698"/>
      <c r="W79" s="698">
        <v>0</v>
      </c>
      <c r="X79" s="698"/>
      <c r="Y79" s="698">
        <v>0</v>
      </c>
      <c r="Z79" s="698"/>
      <c r="AA79" s="698">
        <v>0</v>
      </c>
      <c r="AB79" s="698"/>
      <c r="AC79" s="674"/>
      <c r="AD79" s="675"/>
      <c r="AE79" s="676"/>
      <c r="AL79" s="202">
        <f t="shared" si="7"/>
        <v>0</v>
      </c>
    </row>
    <row r="80" spans="1:38" x14ac:dyDescent="0.35">
      <c r="A80" s="710"/>
      <c r="B80" s="669"/>
      <c r="C80" s="669"/>
      <c r="D80" s="669"/>
      <c r="E80" s="669"/>
      <c r="F80" s="669"/>
      <c r="G80" s="669"/>
      <c r="H80" s="669"/>
      <c r="I80" s="669"/>
      <c r="J80" s="669"/>
      <c r="K80" s="669"/>
      <c r="L80" s="669"/>
      <c r="M80" s="669"/>
      <c r="N80" s="670"/>
      <c r="O80" s="698">
        <v>0</v>
      </c>
      <c r="P80" s="698"/>
      <c r="Q80" s="698">
        <v>0</v>
      </c>
      <c r="R80" s="698"/>
      <c r="S80" s="698">
        <v>0</v>
      </c>
      <c r="T80" s="698"/>
      <c r="U80" s="698">
        <v>0</v>
      </c>
      <c r="V80" s="698"/>
      <c r="W80" s="698">
        <v>0</v>
      </c>
      <c r="X80" s="698"/>
      <c r="Y80" s="698">
        <v>0</v>
      </c>
      <c r="Z80" s="698"/>
      <c r="AA80" s="698">
        <v>0</v>
      </c>
      <c r="AB80" s="698"/>
      <c r="AC80" s="674"/>
      <c r="AD80" s="675"/>
      <c r="AE80" s="676"/>
      <c r="AL80" s="202">
        <f t="shared" si="7"/>
        <v>0</v>
      </c>
    </row>
    <row r="81" spans="1:38" x14ac:dyDescent="0.35">
      <c r="A81" s="710"/>
      <c r="B81" s="669"/>
      <c r="C81" s="669"/>
      <c r="D81" s="669"/>
      <c r="E81" s="669"/>
      <c r="F81" s="669"/>
      <c r="G81" s="669"/>
      <c r="H81" s="669"/>
      <c r="I81" s="669"/>
      <c r="J81" s="669"/>
      <c r="K81" s="669"/>
      <c r="L81" s="669"/>
      <c r="M81" s="669"/>
      <c r="N81" s="670"/>
      <c r="O81" s="698">
        <v>0</v>
      </c>
      <c r="P81" s="698"/>
      <c r="Q81" s="698">
        <v>0</v>
      </c>
      <c r="R81" s="698"/>
      <c r="S81" s="698">
        <v>0</v>
      </c>
      <c r="T81" s="698"/>
      <c r="U81" s="698">
        <v>0</v>
      </c>
      <c r="V81" s="698"/>
      <c r="W81" s="698">
        <v>0</v>
      </c>
      <c r="X81" s="698"/>
      <c r="Y81" s="698">
        <v>0</v>
      </c>
      <c r="Z81" s="698"/>
      <c r="AA81" s="698">
        <v>0</v>
      </c>
      <c r="AB81" s="698"/>
      <c r="AC81" s="674"/>
      <c r="AD81" s="675"/>
      <c r="AE81" s="676"/>
      <c r="AL81" s="202">
        <f t="shared" si="7"/>
        <v>0</v>
      </c>
    </row>
    <row r="82" spans="1:38" x14ac:dyDescent="0.35">
      <c r="A82" s="710"/>
      <c r="B82" s="669"/>
      <c r="C82" s="669"/>
      <c r="D82" s="669"/>
      <c r="E82" s="669"/>
      <c r="F82" s="669"/>
      <c r="G82" s="669"/>
      <c r="H82" s="669"/>
      <c r="I82" s="669"/>
      <c r="J82" s="669"/>
      <c r="K82" s="669"/>
      <c r="L82" s="669"/>
      <c r="M82" s="669"/>
      <c r="N82" s="670"/>
      <c r="O82" s="698">
        <v>0</v>
      </c>
      <c r="P82" s="698"/>
      <c r="Q82" s="698">
        <v>0</v>
      </c>
      <c r="R82" s="698"/>
      <c r="S82" s="698">
        <v>0</v>
      </c>
      <c r="T82" s="698"/>
      <c r="U82" s="698">
        <v>0</v>
      </c>
      <c r="V82" s="698"/>
      <c r="W82" s="698">
        <v>0</v>
      </c>
      <c r="X82" s="698"/>
      <c r="Y82" s="698">
        <v>0</v>
      </c>
      <c r="Z82" s="698"/>
      <c r="AA82" s="698">
        <v>0</v>
      </c>
      <c r="AB82" s="698"/>
      <c r="AC82" s="674"/>
      <c r="AD82" s="675"/>
      <c r="AE82" s="676"/>
      <c r="AL82" s="202">
        <f t="shared" si="7"/>
        <v>0</v>
      </c>
    </row>
    <row r="83" spans="1:38" x14ac:dyDescent="0.35">
      <c r="A83" s="710"/>
      <c r="B83" s="669"/>
      <c r="C83" s="669"/>
      <c r="D83" s="669"/>
      <c r="E83" s="669"/>
      <c r="F83" s="669"/>
      <c r="G83" s="669"/>
      <c r="H83" s="669"/>
      <c r="I83" s="669"/>
      <c r="J83" s="669"/>
      <c r="K83" s="669"/>
      <c r="L83" s="669"/>
      <c r="M83" s="669"/>
      <c r="N83" s="670"/>
      <c r="O83" s="698">
        <v>0</v>
      </c>
      <c r="P83" s="698"/>
      <c r="Q83" s="698">
        <v>0</v>
      </c>
      <c r="R83" s="698"/>
      <c r="S83" s="698">
        <v>0</v>
      </c>
      <c r="T83" s="698"/>
      <c r="U83" s="698">
        <v>0</v>
      </c>
      <c r="V83" s="698"/>
      <c r="W83" s="698">
        <v>0</v>
      </c>
      <c r="X83" s="698"/>
      <c r="Y83" s="698">
        <v>0</v>
      </c>
      <c r="Z83" s="698"/>
      <c r="AA83" s="698">
        <v>0</v>
      </c>
      <c r="AB83" s="698"/>
      <c r="AC83" s="674"/>
      <c r="AD83" s="675"/>
      <c r="AE83" s="676"/>
      <c r="AL83" s="202">
        <f t="shared" si="7"/>
        <v>0</v>
      </c>
    </row>
    <row r="84" spans="1:38" x14ac:dyDescent="0.35">
      <c r="A84" s="711"/>
      <c r="B84" s="669"/>
      <c r="C84" s="669"/>
      <c r="D84" s="669"/>
      <c r="E84" s="669"/>
      <c r="F84" s="669"/>
      <c r="G84" s="669"/>
      <c r="H84" s="669"/>
      <c r="I84" s="669"/>
      <c r="J84" s="669"/>
      <c r="K84" s="669"/>
      <c r="L84" s="669"/>
      <c r="M84" s="669"/>
      <c r="N84" s="670"/>
      <c r="O84" s="698">
        <v>0</v>
      </c>
      <c r="P84" s="698"/>
      <c r="Q84" s="698">
        <v>0</v>
      </c>
      <c r="R84" s="698"/>
      <c r="S84" s="698">
        <v>0</v>
      </c>
      <c r="T84" s="698"/>
      <c r="U84" s="698">
        <v>0</v>
      </c>
      <c r="V84" s="698"/>
      <c r="W84" s="698">
        <v>0</v>
      </c>
      <c r="X84" s="698"/>
      <c r="Y84" s="698">
        <v>0</v>
      </c>
      <c r="Z84" s="698"/>
      <c r="AA84" s="698">
        <v>0</v>
      </c>
      <c r="AB84" s="698"/>
      <c r="AC84" s="674"/>
      <c r="AD84" s="675"/>
      <c r="AE84" s="676"/>
      <c r="AL84" s="202">
        <f t="shared" si="7"/>
        <v>0</v>
      </c>
    </row>
    <row r="85" spans="1:38" ht="15" thickBot="1" x14ac:dyDescent="0.4">
      <c r="A85" s="704" t="s">
        <v>72</v>
      </c>
      <c r="B85" s="705"/>
      <c r="C85" s="705"/>
      <c r="D85" s="705"/>
      <c r="E85" s="705"/>
      <c r="F85" s="705"/>
      <c r="G85" s="705"/>
      <c r="H85" s="705"/>
      <c r="I85" s="705"/>
      <c r="J85" s="705"/>
      <c r="K85" s="705"/>
      <c r="L85" s="705"/>
      <c r="M85" s="705"/>
      <c r="N85" s="706"/>
      <c r="O85" s="707">
        <f>SUM(O76:P84)</f>
        <v>0</v>
      </c>
      <c r="P85" s="708"/>
      <c r="Q85" s="707">
        <f>SUM(Q76:R84)</f>
        <v>0</v>
      </c>
      <c r="R85" s="708"/>
      <c r="S85" s="707">
        <f>SUM(S76:T84)</f>
        <v>0</v>
      </c>
      <c r="T85" s="708"/>
      <c r="U85" s="707">
        <f>SUM(U76:V84)</f>
        <v>0</v>
      </c>
      <c r="V85" s="708"/>
      <c r="W85" s="707">
        <f>SUM(W76:X84)</f>
        <v>0</v>
      </c>
      <c r="X85" s="708"/>
      <c r="Y85" s="707">
        <f>SUM(Y76:Z84)</f>
        <v>0</v>
      </c>
      <c r="Z85" s="708"/>
      <c r="AA85" s="707">
        <f>SUM(AA76:AB84)</f>
        <v>0</v>
      </c>
      <c r="AB85" s="708"/>
      <c r="AC85" s="701">
        <f>SUM(O85:AB85)</f>
        <v>0</v>
      </c>
      <c r="AD85" s="702"/>
      <c r="AE85" s="703"/>
    </row>
    <row r="86" spans="1:38" x14ac:dyDescent="0.35">
      <c r="A86" s="694" t="s">
        <v>302</v>
      </c>
      <c r="B86" s="695"/>
      <c r="C86" s="695"/>
      <c r="D86" s="695"/>
      <c r="E86" s="695"/>
      <c r="F86" s="695"/>
      <c r="G86" s="695"/>
      <c r="H86" s="695"/>
      <c r="I86" s="696" t="s">
        <v>293</v>
      </c>
      <c r="J86" s="696"/>
      <c r="K86" s="696"/>
      <c r="L86" s="696"/>
      <c r="M86" s="696"/>
      <c r="N86" s="697"/>
      <c r="O86" s="677">
        <v>0</v>
      </c>
      <c r="P86" s="677"/>
      <c r="Q86" s="677">
        <v>0</v>
      </c>
      <c r="R86" s="677"/>
      <c r="S86" s="677">
        <v>0</v>
      </c>
      <c r="T86" s="677"/>
      <c r="U86" s="677">
        <v>0</v>
      </c>
      <c r="V86" s="677"/>
      <c r="W86" s="677">
        <v>0</v>
      </c>
      <c r="X86" s="677"/>
      <c r="Y86" s="677">
        <v>0</v>
      </c>
      <c r="Z86" s="677"/>
      <c r="AA86" s="677">
        <v>0</v>
      </c>
      <c r="AB86" s="677"/>
      <c r="AC86" s="681">
        <f>SUM(O86:AB86)</f>
        <v>0</v>
      </c>
      <c r="AD86" s="682"/>
      <c r="AE86" s="683"/>
    </row>
    <row r="87" spans="1:38" x14ac:dyDescent="0.35">
      <c r="A87" s="686" t="s">
        <v>294</v>
      </c>
      <c r="B87" s="687"/>
      <c r="C87" s="687"/>
      <c r="D87" s="687"/>
      <c r="E87" s="687"/>
      <c r="F87" s="687"/>
      <c r="G87" s="687"/>
      <c r="H87" s="687"/>
      <c r="I87" s="687"/>
      <c r="J87" s="688"/>
      <c r="K87" s="55">
        <v>0</v>
      </c>
      <c r="L87" s="689" t="s">
        <v>71</v>
      </c>
      <c r="M87" s="689"/>
      <c r="N87" s="690"/>
      <c r="O87" s="691"/>
      <c r="P87" s="691"/>
      <c r="Q87" s="691"/>
      <c r="R87" s="691"/>
      <c r="S87" s="691"/>
      <c r="T87" s="691"/>
      <c r="U87" s="691"/>
      <c r="V87" s="691"/>
      <c r="W87" s="691"/>
      <c r="X87" s="691"/>
      <c r="Y87" s="691"/>
      <c r="Z87" s="691"/>
      <c r="AA87" s="691"/>
      <c r="AB87" s="691"/>
      <c r="AC87" s="684"/>
      <c r="AD87" s="684"/>
      <c r="AE87" s="685"/>
    </row>
    <row r="88" spans="1:38" ht="15" customHeight="1" x14ac:dyDescent="0.35">
      <c r="A88" s="709" t="s">
        <v>340</v>
      </c>
      <c r="B88" s="712"/>
      <c r="C88" s="712"/>
      <c r="D88" s="712"/>
      <c r="E88" s="712"/>
      <c r="F88" s="712"/>
      <c r="G88" s="712"/>
      <c r="H88" s="712"/>
      <c r="I88" s="712"/>
      <c r="J88" s="712"/>
      <c r="K88" s="712"/>
      <c r="L88" s="712"/>
      <c r="M88" s="712"/>
      <c r="N88" s="713"/>
      <c r="O88" s="699">
        <v>0</v>
      </c>
      <c r="P88" s="700"/>
      <c r="Q88" s="699">
        <v>0</v>
      </c>
      <c r="R88" s="700"/>
      <c r="S88" s="699">
        <v>0</v>
      </c>
      <c r="T88" s="700"/>
      <c r="U88" s="699">
        <v>0</v>
      </c>
      <c r="V88" s="700"/>
      <c r="W88" s="699">
        <v>0</v>
      </c>
      <c r="X88" s="700"/>
      <c r="Y88" s="699">
        <v>0</v>
      </c>
      <c r="Z88" s="700"/>
      <c r="AA88" s="699">
        <v>0</v>
      </c>
      <c r="AB88" s="700"/>
      <c r="AC88" s="671" t="e">
        <f>AC97/AC86</f>
        <v>#DIV/0!</v>
      </c>
      <c r="AD88" s="672"/>
      <c r="AE88" s="673"/>
      <c r="AL88" s="202">
        <f t="shared" ref="AL88:AL96" si="8">B88</f>
        <v>0</v>
      </c>
    </row>
    <row r="89" spans="1:38" x14ac:dyDescent="0.35">
      <c r="A89" s="710"/>
      <c r="B89" s="669"/>
      <c r="C89" s="669"/>
      <c r="D89" s="669"/>
      <c r="E89" s="669"/>
      <c r="F89" s="669"/>
      <c r="G89" s="669"/>
      <c r="H89" s="669"/>
      <c r="I89" s="669"/>
      <c r="J89" s="669"/>
      <c r="K89" s="669"/>
      <c r="L89" s="669"/>
      <c r="M89" s="669"/>
      <c r="N89" s="670"/>
      <c r="O89" s="698">
        <v>0</v>
      </c>
      <c r="P89" s="698"/>
      <c r="Q89" s="698">
        <v>0</v>
      </c>
      <c r="R89" s="698"/>
      <c r="S89" s="698">
        <v>0</v>
      </c>
      <c r="T89" s="698"/>
      <c r="U89" s="698">
        <v>0</v>
      </c>
      <c r="V89" s="698"/>
      <c r="W89" s="698">
        <v>0</v>
      </c>
      <c r="X89" s="698"/>
      <c r="Y89" s="698">
        <v>0</v>
      </c>
      <c r="Z89" s="698"/>
      <c r="AA89" s="698">
        <v>0</v>
      </c>
      <c r="AB89" s="698"/>
      <c r="AC89" s="674"/>
      <c r="AD89" s="675"/>
      <c r="AE89" s="676"/>
      <c r="AL89" s="202">
        <f t="shared" si="8"/>
        <v>0</v>
      </c>
    </row>
    <row r="90" spans="1:38" x14ac:dyDescent="0.35">
      <c r="A90" s="710"/>
      <c r="B90" s="669"/>
      <c r="C90" s="669"/>
      <c r="D90" s="669"/>
      <c r="E90" s="669"/>
      <c r="F90" s="669"/>
      <c r="G90" s="669"/>
      <c r="H90" s="669"/>
      <c r="I90" s="669"/>
      <c r="J90" s="669"/>
      <c r="K90" s="669"/>
      <c r="L90" s="669"/>
      <c r="M90" s="669"/>
      <c r="N90" s="670"/>
      <c r="O90" s="698">
        <v>0</v>
      </c>
      <c r="P90" s="698"/>
      <c r="Q90" s="698">
        <v>0</v>
      </c>
      <c r="R90" s="698"/>
      <c r="S90" s="698">
        <v>0</v>
      </c>
      <c r="T90" s="698"/>
      <c r="U90" s="698">
        <v>0</v>
      </c>
      <c r="V90" s="698"/>
      <c r="W90" s="698">
        <v>0</v>
      </c>
      <c r="X90" s="698"/>
      <c r="Y90" s="698">
        <v>0</v>
      </c>
      <c r="Z90" s="698"/>
      <c r="AA90" s="698">
        <v>0</v>
      </c>
      <c r="AB90" s="698"/>
      <c r="AC90" s="674"/>
      <c r="AD90" s="675"/>
      <c r="AE90" s="676"/>
      <c r="AL90" s="202">
        <f t="shared" si="8"/>
        <v>0</v>
      </c>
    </row>
    <row r="91" spans="1:38" x14ac:dyDescent="0.35">
      <c r="A91" s="710"/>
      <c r="B91" s="669"/>
      <c r="C91" s="669"/>
      <c r="D91" s="669"/>
      <c r="E91" s="669"/>
      <c r="F91" s="669"/>
      <c r="G91" s="669"/>
      <c r="H91" s="669"/>
      <c r="I91" s="669"/>
      <c r="J91" s="669"/>
      <c r="K91" s="669"/>
      <c r="L91" s="669"/>
      <c r="M91" s="669"/>
      <c r="N91" s="670"/>
      <c r="O91" s="698">
        <v>0</v>
      </c>
      <c r="P91" s="698"/>
      <c r="Q91" s="698">
        <v>0</v>
      </c>
      <c r="R91" s="698"/>
      <c r="S91" s="698">
        <v>0</v>
      </c>
      <c r="T91" s="698"/>
      <c r="U91" s="698">
        <v>0</v>
      </c>
      <c r="V91" s="698"/>
      <c r="W91" s="698">
        <v>0</v>
      </c>
      <c r="X91" s="698"/>
      <c r="Y91" s="698">
        <v>0</v>
      </c>
      <c r="Z91" s="698"/>
      <c r="AA91" s="698">
        <v>0</v>
      </c>
      <c r="AB91" s="698"/>
      <c r="AC91" s="674"/>
      <c r="AD91" s="675"/>
      <c r="AE91" s="676"/>
      <c r="AL91" s="202">
        <f t="shared" si="8"/>
        <v>0</v>
      </c>
    </row>
    <row r="92" spans="1:38" x14ac:dyDescent="0.35">
      <c r="A92" s="710"/>
      <c r="B92" s="669"/>
      <c r="C92" s="669"/>
      <c r="D92" s="669"/>
      <c r="E92" s="669"/>
      <c r="F92" s="669"/>
      <c r="G92" s="669"/>
      <c r="H92" s="669"/>
      <c r="I92" s="669"/>
      <c r="J92" s="669"/>
      <c r="K92" s="669"/>
      <c r="L92" s="669"/>
      <c r="M92" s="669"/>
      <c r="N92" s="670"/>
      <c r="O92" s="698">
        <v>0</v>
      </c>
      <c r="P92" s="698"/>
      <c r="Q92" s="698">
        <v>0</v>
      </c>
      <c r="R92" s="698"/>
      <c r="S92" s="698">
        <v>0</v>
      </c>
      <c r="T92" s="698"/>
      <c r="U92" s="698">
        <v>0</v>
      </c>
      <c r="V92" s="698"/>
      <c r="W92" s="698">
        <v>0</v>
      </c>
      <c r="X92" s="698"/>
      <c r="Y92" s="698">
        <v>0</v>
      </c>
      <c r="Z92" s="698"/>
      <c r="AA92" s="698">
        <v>0</v>
      </c>
      <c r="AB92" s="698"/>
      <c r="AC92" s="674"/>
      <c r="AD92" s="675"/>
      <c r="AE92" s="676"/>
      <c r="AL92" s="202">
        <f t="shared" si="8"/>
        <v>0</v>
      </c>
    </row>
    <row r="93" spans="1:38" x14ac:dyDescent="0.35">
      <c r="A93" s="710"/>
      <c r="B93" s="669"/>
      <c r="C93" s="669"/>
      <c r="D93" s="669"/>
      <c r="E93" s="669"/>
      <c r="F93" s="669"/>
      <c r="G93" s="669"/>
      <c r="H93" s="669"/>
      <c r="I93" s="669"/>
      <c r="J93" s="669"/>
      <c r="K93" s="669"/>
      <c r="L93" s="669"/>
      <c r="M93" s="669"/>
      <c r="N93" s="670"/>
      <c r="O93" s="698">
        <v>0</v>
      </c>
      <c r="P93" s="698"/>
      <c r="Q93" s="698">
        <v>0</v>
      </c>
      <c r="R93" s="698"/>
      <c r="S93" s="698">
        <v>0</v>
      </c>
      <c r="T93" s="698"/>
      <c r="U93" s="698">
        <v>0</v>
      </c>
      <c r="V93" s="698"/>
      <c r="W93" s="698">
        <v>0</v>
      </c>
      <c r="X93" s="698"/>
      <c r="Y93" s="698">
        <v>0</v>
      </c>
      <c r="Z93" s="698"/>
      <c r="AA93" s="698">
        <v>0</v>
      </c>
      <c r="AB93" s="698"/>
      <c r="AC93" s="674"/>
      <c r="AD93" s="675"/>
      <c r="AE93" s="676"/>
      <c r="AL93" s="202">
        <f t="shared" si="8"/>
        <v>0</v>
      </c>
    </row>
    <row r="94" spans="1:38" x14ac:dyDescent="0.35">
      <c r="A94" s="710"/>
      <c r="B94" s="669"/>
      <c r="C94" s="669"/>
      <c r="D94" s="669"/>
      <c r="E94" s="669"/>
      <c r="F94" s="669"/>
      <c r="G94" s="669"/>
      <c r="H94" s="669"/>
      <c r="I94" s="669"/>
      <c r="J94" s="669"/>
      <c r="K94" s="669"/>
      <c r="L94" s="669"/>
      <c r="M94" s="669"/>
      <c r="N94" s="670"/>
      <c r="O94" s="698">
        <v>0</v>
      </c>
      <c r="P94" s="698"/>
      <c r="Q94" s="698">
        <v>0</v>
      </c>
      <c r="R94" s="698"/>
      <c r="S94" s="698">
        <v>0</v>
      </c>
      <c r="T94" s="698"/>
      <c r="U94" s="698">
        <v>0</v>
      </c>
      <c r="V94" s="698"/>
      <c r="W94" s="698">
        <v>0</v>
      </c>
      <c r="X94" s="698"/>
      <c r="Y94" s="698">
        <v>0</v>
      </c>
      <c r="Z94" s="698"/>
      <c r="AA94" s="698">
        <v>0</v>
      </c>
      <c r="AB94" s="698"/>
      <c r="AC94" s="674"/>
      <c r="AD94" s="675"/>
      <c r="AE94" s="676"/>
      <c r="AL94" s="202">
        <f t="shared" si="8"/>
        <v>0</v>
      </c>
    </row>
    <row r="95" spans="1:38" x14ac:dyDescent="0.35">
      <c r="A95" s="710"/>
      <c r="B95" s="669"/>
      <c r="C95" s="669"/>
      <c r="D95" s="669"/>
      <c r="E95" s="669"/>
      <c r="F95" s="669"/>
      <c r="G95" s="669"/>
      <c r="H95" s="669"/>
      <c r="I95" s="669"/>
      <c r="J95" s="669"/>
      <c r="K95" s="669"/>
      <c r="L95" s="669"/>
      <c r="M95" s="669"/>
      <c r="N95" s="670"/>
      <c r="O95" s="698">
        <v>0</v>
      </c>
      <c r="P95" s="698"/>
      <c r="Q95" s="698">
        <v>0</v>
      </c>
      <c r="R95" s="698"/>
      <c r="S95" s="698">
        <v>0</v>
      </c>
      <c r="T95" s="698"/>
      <c r="U95" s="698">
        <v>0</v>
      </c>
      <c r="V95" s="698"/>
      <c r="W95" s="698">
        <v>0</v>
      </c>
      <c r="X95" s="698"/>
      <c r="Y95" s="698">
        <v>0</v>
      </c>
      <c r="Z95" s="698"/>
      <c r="AA95" s="698">
        <v>0</v>
      </c>
      <c r="AB95" s="698"/>
      <c r="AC95" s="674"/>
      <c r="AD95" s="675"/>
      <c r="AE95" s="676"/>
      <c r="AL95" s="202">
        <f t="shared" si="8"/>
        <v>0</v>
      </c>
    </row>
    <row r="96" spans="1:38" x14ac:dyDescent="0.35">
      <c r="A96" s="711"/>
      <c r="B96" s="669"/>
      <c r="C96" s="669"/>
      <c r="D96" s="669"/>
      <c r="E96" s="669"/>
      <c r="F96" s="669"/>
      <c r="G96" s="669"/>
      <c r="H96" s="669"/>
      <c r="I96" s="669"/>
      <c r="J96" s="669"/>
      <c r="K96" s="669"/>
      <c r="L96" s="669"/>
      <c r="M96" s="669"/>
      <c r="N96" s="670"/>
      <c r="O96" s="698">
        <v>0</v>
      </c>
      <c r="P96" s="698"/>
      <c r="Q96" s="698">
        <v>0</v>
      </c>
      <c r="R96" s="698"/>
      <c r="S96" s="698">
        <v>0</v>
      </c>
      <c r="T96" s="698"/>
      <c r="U96" s="698">
        <v>0</v>
      </c>
      <c r="V96" s="698"/>
      <c r="W96" s="698">
        <v>0</v>
      </c>
      <c r="X96" s="698"/>
      <c r="Y96" s="698">
        <v>0</v>
      </c>
      <c r="Z96" s="698"/>
      <c r="AA96" s="698">
        <v>0</v>
      </c>
      <c r="AB96" s="698"/>
      <c r="AC96" s="674"/>
      <c r="AD96" s="675"/>
      <c r="AE96" s="676"/>
      <c r="AL96" s="202">
        <f t="shared" si="8"/>
        <v>0</v>
      </c>
    </row>
    <row r="97" spans="1:38" ht="15" thickBot="1" x14ac:dyDescent="0.4">
      <c r="A97" s="704" t="s">
        <v>72</v>
      </c>
      <c r="B97" s="705"/>
      <c r="C97" s="705"/>
      <c r="D97" s="705"/>
      <c r="E97" s="705"/>
      <c r="F97" s="705"/>
      <c r="G97" s="705"/>
      <c r="H97" s="705"/>
      <c r="I97" s="705"/>
      <c r="J97" s="705"/>
      <c r="K97" s="705"/>
      <c r="L97" s="705"/>
      <c r="M97" s="705"/>
      <c r="N97" s="706"/>
      <c r="O97" s="707">
        <f>SUM(O88:P96)</f>
        <v>0</v>
      </c>
      <c r="P97" s="708"/>
      <c r="Q97" s="707">
        <f>SUM(Q88:R96)</f>
        <v>0</v>
      </c>
      <c r="R97" s="708"/>
      <c r="S97" s="707">
        <f>SUM(S88:T96)</f>
        <v>0</v>
      </c>
      <c r="T97" s="708"/>
      <c r="U97" s="707">
        <f>SUM(U88:V96)</f>
        <v>0</v>
      </c>
      <c r="V97" s="708"/>
      <c r="W97" s="707">
        <f>SUM(W88:X96)</f>
        <v>0</v>
      </c>
      <c r="X97" s="708"/>
      <c r="Y97" s="707">
        <f>SUM(Y88:Z96)</f>
        <v>0</v>
      </c>
      <c r="Z97" s="708"/>
      <c r="AA97" s="707">
        <f>SUM(AA88:AB96)</f>
        <v>0</v>
      </c>
      <c r="AB97" s="708"/>
      <c r="AC97" s="701">
        <f>SUM(O97:AB97)</f>
        <v>0</v>
      </c>
      <c r="AD97" s="702"/>
      <c r="AE97" s="703"/>
    </row>
    <row r="98" spans="1:38" x14ac:dyDescent="0.35">
      <c r="A98" s="694" t="s">
        <v>303</v>
      </c>
      <c r="B98" s="695"/>
      <c r="C98" s="695"/>
      <c r="D98" s="695"/>
      <c r="E98" s="695"/>
      <c r="F98" s="695"/>
      <c r="G98" s="695"/>
      <c r="H98" s="695"/>
      <c r="I98" s="696" t="s">
        <v>293</v>
      </c>
      <c r="J98" s="696"/>
      <c r="K98" s="696"/>
      <c r="L98" s="696"/>
      <c r="M98" s="696"/>
      <c r="N98" s="697"/>
      <c r="O98" s="677">
        <v>0</v>
      </c>
      <c r="P98" s="677"/>
      <c r="Q98" s="677">
        <v>0</v>
      </c>
      <c r="R98" s="677"/>
      <c r="S98" s="677">
        <v>0</v>
      </c>
      <c r="T98" s="677"/>
      <c r="U98" s="677">
        <v>0</v>
      </c>
      <c r="V98" s="677"/>
      <c r="W98" s="677">
        <v>0</v>
      </c>
      <c r="X98" s="677"/>
      <c r="Y98" s="677">
        <v>0</v>
      </c>
      <c r="Z98" s="677"/>
      <c r="AA98" s="677">
        <v>0</v>
      </c>
      <c r="AB98" s="677"/>
      <c r="AC98" s="681">
        <f>SUM(O98:AB98)</f>
        <v>0</v>
      </c>
      <c r="AD98" s="682"/>
      <c r="AE98" s="683"/>
    </row>
    <row r="99" spans="1:38" x14ac:dyDescent="0.35">
      <c r="A99" s="726"/>
      <c r="B99" s="727"/>
      <c r="C99" s="727"/>
      <c r="D99" s="727"/>
      <c r="E99" s="727"/>
      <c r="F99" s="727"/>
      <c r="G99" s="727"/>
      <c r="H99" s="727"/>
      <c r="I99" s="727"/>
      <c r="J99" s="727"/>
      <c r="K99" s="727"/>
      <c r="L99" s="727"/>
      <c r="M99" s="727"/>
      <c r="N99" s="728"/>
      <c r="O99" s="691"/>
      <c r="P99" s="691"/>
      <c r="Q99" s="691"/>
      <c r="R99" s="691"/>
      <c r="S99" s="691"/>
      <c r="T99" s="691"/>
      <c r="U99" s="691"/>
      <c r="V99" s="691"/>
      <c r="W99" s="691"/>
      <c r="X99" s="691"/>
      <c r="Y99" s="691"/>
      <c r="Z99" s="691"/>
      <c r="AA99" s="691"/>
      <c r="AB99" s="691"/>
      <c r="AC99" s="684"/>
      <c r="AD99" s="684"/>
      <c r="AE99" s="685"/>
    </row>
    <row r="100" spans="1:38" ht="15" customHeight="1" x14ac:dyDescent="0.35">
      <c r="A100" s="709" t="s">
        <v>340</v>
      </c>
      <c r="B100" s="712"/>
      <c r="C100" s="712"/>
      <c r="D100" s="712"/>
      <c r="E100" s="712"/>
      <c r="F100" s="712"/>
      <c r="G100" s="712"/>
      <c r="H100" s="712"/>
      <c r="I100" s="712"/>
      <c r="J100" s="712"/>
      <c r="K100" s="712"/>
      <c r="L100" s="712"/>
      <c r="M100" s="712"/>
      <c r="N100" s="713"/>
      <c r="O100" s="699">
        <v>0</v>
      </c>
      <c r="P100" s="700"/>
      <c r="Q100" s="699">
        <v>0</v>
      </c>
      <c r="R100" s="700"/>
      <c r="S100" s="699">
        <v>0</v>
      </c>
      <c r="T100" s="700"/>
      <c r="U100" s="699">
        <v>0</v>
      </c>
      <c r="V100" s="700"/>
      <c r="W100" s="699">
        <v>0</v>
      </c>
      <c r="X100" s="700"/>
      <c r="Y100" s="699">
        <v>0</v>
      </c>
      <c r="Z100" s="700"/>
      <c r="AA100" s="699">
        <v>0</v>
      </c>
      <c r="AB100" s="700"/>
      <c r="AC100" s="671" t="e">
        <f>AC106/AC98</f>
        <v>#DIV/0!</v>
      </c>
      <c r="AD100" s="672"/>
      <c r="AE100" s="673"/>
      <c r="AL100" s="202">
        <f t="shared" ref="AL100:AL105" si="9">B100</f>
        <v>0</v>
      </c>
    </row>
    <row r="101" spans="1:38" x14ac:dyDescent="0.35">
      <c r="A101" s="710"/>
      <c r="B101" s="669"/>
      <c r="C101" s="669"/>
      <c r="D101" s="669"/>
      <c r="E101" s="669"/>
      <c r="F101" s="669"/>
      <c r="G101" s="669"/>
      <c r="H101" s="669"/>
      <c r="I101" s="669"/>
      <c r="J101" s="669"/>
      <c r="K101" s="669"/>
      <c r="L101" s="669"/>
      <c r="M101" s="669"/>
      <c r="N101" s="670"/>
      <c r="O101" s="698">
        <v>0</v>
      </c>
      <c r="P101" s="698"/>
      <c r="Q101" s="698">
        <v>0</v>
      </c>
      <c r="R101" s="698"/>
      <c r="S101" s="698">
        <v>0</v>
      </c>
      <c r="T101" s="698"/>
      <c r="U101" s="698">
        <v>0</v>
      </c>
      <c r="V101" s="698"/>
      <c r="W101" s="698">
        <v>0</v>
      </c>
      <c r="X101" s="698"/>
      <c r="Y101" s="698">
        <v>0</v>
      </c>
      <c r="Z101" s="698"/>
      <c r="AA101" s="698">
        <v>0</v>
      </c>
      <c r="AB101" s="698"/>
      <c r="AC101" s="674"/>
      <c r="AD101" s="675"/>
      <c r="AE101" s="676"/>
      <c r="AL101" s="202">
        <f t="shared" si="9"/>
        <v>0</v>
      </c>
    </row>
    <row r="102" spans="1:38" x14ac:dyDescent="0.35">
      <c r="A102" s="710"/>
      <c r="B102" s="669"/>
      <c r="C102" s="669"/>
      <c r="D102" s="669"/>
      <c r="E102" s="669"/>
      <c r="F102" s="669"/>
      <c r="G102" s="669"/>
      <c r="H102" s="669"/>
      <c r="I102" s="669"/>
      <c r="J102" s="669"/>
      <c r="K102" s="669"/>
      <c r="L102" s="669"/>
      <c r="M102" s="669"/>
      <c r="N102" s="670"/>
      <c r="O102" s="698">
        <v>0</v>
      </c>
      <c r="P102" s="698"/>
      <c r="Q102" s="698">
        <v>0</v>
      </c>
      <c r="R102" s="698"/>
      <c r="S102" s="698">
        <v>0</v>
      </c>
      <c r="T102" s="698"/>
      <c r="U102" s="698">
        <v>0</v>
      </c>
      <c r="V102" s="698"/>
      <c r="W102" s="698">
        <v>0</v>
      </c>
      <c r="X102" s="698"/>
      <c r="Y102" s="698">
        <v>0</v>
      </c>
      <c r="Z102" s="698"/>
      <c r="AA102" s="698">
        <v>0</v>
      </c>
      <c r="AB102" s="698"/>
      <c r="AC102" s="674"/>
      <c r="AD102" s="675"/>
      <c r="AE102" s="676"/>
      <c r="AL102" s="202">
        <f t="shared" si="9"/>
        <v>0</v>
      </c>
    </row>
    <row r="103" spans="1:38" x14ac:dyDescent="0.35">
      <c r="A103" s="710"/>
      <c r="B103" s="669"/>
      <c r="C103" s="669"/>
      <c r="D103" s="669"/>
      <c r="E103" s="669"/>
      <c r="F103" s="669"/>
      <c r="G103" s="669"/>
      <c r="H103" s="669"/>
      <c r="I103" s="669"/>
      <c r="J103" s="669"/>
      <c r="K103" s="669"/>
      <c r="L103" s="669"/>
      <c r="M103" s="669"/>
      <c r="N103" s="670"/>
      <c r="O103" s="698">
        <v>0</v>
      </c>
      <c r="P103" s="698"/>
      <c r="Q103" s="698">
        <v>0</v>
      </c>
      <c r="R103" s="698"/>
      <c r="S103" s="698">
        <v>0</v>
      </c>
      <c r="T103" s="698"/>
      <c r="U103" s="698">
        <v>0</v>
      </c>
      <c r="V103" s="698"/>
      <c r="W103" s="698">
        <v>0</v>
      </c>
      <c r="X103" s="698"/>
      <c r="Y103" s="698">
        <v>0</v>
      </c>
      <c r="Z103" s="698"/>
      <c r="AA103" s="698">
        <v>0</v>
      </c>
      <c r="AB103" s="698"/>
      <c r="AC103" s="674"/>
      <c r="AD103" s="675"/>
      <c r="AE103" s="676"/>
      <c r="AL103" s="202">
        <f t="shared" si="9"/>
        <v>0</v>
      </c>
    </row>
    <row r="104" spans="1:38" x14ac:dyDescent="0.35">
      <c r="A104" s="710"/>
      <c r="B104" s="669"/>
      <c r="C104" s="669"/>
      <c r="D104" s="669"/>
      <c r="E104" s="669"/>
      <c r="F104" s="669"/>
      <c r="G104" s="669"/>
      <c r="H104" s="669"/>
      <c r="I104" s="669"/>
      <c r="J104" s="669"/>
      <c r="K104" s="669"/>
      <c r="L104" s="669"/>
      <c r="M104" s="669"/>
      <c r="N104" s="670"/>
      <c r="O104" s="698">
        <v>0</v>
      </c>
      <c r="P104" s="698"/>
      <c r="Q104" s="698">
        <v>0</v>
      </c>
      <c r="R104" s="698"/>
      <c r="S104" s="698">
        <v>0</v>
      </c>
      <c r="T104" s="698"/>
      <c r="U104" s="698">
        <v>0</v>
      </c>
      <c r="V104" s="698"/>
      <c r="W104" s="698">
        <v>0</v>
      </c>
      <c r="X104" s="698"/>
      <c r="Y104" s="698">
        <v>0</v>
      </c>
      <c r="Z104" s="698"/>
      <c r="AA104" s="698">
        <v>0</v>
      </c>
      <c r="AB104" s="698"/>
      <c r="AC104" s="674"/>
      <c r="AD104" s="675"/>
      <c r="AE104" s="676"/>
      <c r="AL104" s="202">
        <f t="shared" si="9"/>
        <v>0</v>
      </c>
    </row>
    <row r="105" spans="1:38" x14ac:dyDescent="0.35">
      <c r="A105" s="710"/>
      <c r="B105" s="669"/>
      <c r="C105" s="669"/>
      <c r="D105" s="669"/>
      <c r="E105" s="669"/>
      <c r="F105" s="669"/>
      <c r="G105" s="669"/>
      <c r="H105" s="669"/>
      <c r="I105" s="669"/>
      <c r="J105" s="669"/>
      <c r="K105" s="669"/>
      <c r="L105" s="669"/>
      <c r="M105" s="669"/>
      <c r="N105" s="670"/>
      <c r="O105" s="698">
        <v>0</v>
      </c>
      <c r="P105" s="698"/>
      <c r="Q105" s="698">
        <v>0</v>
      </c>
      <c r="R105" s="698"/>
      <c r="S105" s="698">
        <v>0</v>
      </c>
      <c r="T105" s="698"/>
      <c r="U105" s="698">
        <v>0</v>
      </c>
      <c r="V105" s="698"/>
      <c r="W105" s="698">
        <v>0</v>
      </c>
      <c r="X105" s="698"/>
      <c r="Y105" s="698">
        <v>0</v>
      </c>
      <c r="Z105" s="698"/>
      <c r="AA105" s="698">
        <v>0</v>
      </c>
      <c r="AB105" s="698"/>
      <c r="AC105" s="674"/>
      <c r="AD105" s="675"/>
      <c r="AE105" s="676"/>
      <c r="AL105" s="202">
        <f t="shared" si="9"/>
        <v>0</v>
      </c>
    </row>
    <row r="106" spans="1:38" ht="15" thickBot="1" x14ac:dyDescent="0.4">
      <c r="A106" s="729" t="s">
        <v>72</v>
      </c>
      <c r="B106" s="730"/>
      <c r="C106" s="730"/>
      <c r="D106" s="730"/>
      <c r="E106" s="730"/>
      <c r="F106" s="730"/>
      <c r="G106" s="730"/>
      <c r="H106" s="730"/>
      <c r="I106" s="730"/>
      <c r="J106" s="730"/>
      <c r="K106" s="730"/>
      <c r="L106" s="730"/>
      <c r="M106" s="730"/>
      <c r="N106" s="731"/>
      <c r="O106" s="707">
        <f>SUM(O100:P105)</f>
        <v>0</v>
      </c>
      <c r="P106" s="708"/>
      <c r="Q106" s="707">
        <f>SUM(Q100:R105)</f>
        <v>0</v>
      </c>
      <c r="R106" s="708"/>
      <c r="S106" s="707">
        <f>SUM(S100:T105)</f>
        <v>0</v>
      </c>
      <c r="T106" s="708"/>
      <c r="U106" s="707">
        <f>SUM(U100:V105)</f>
        <v>0</v>
      </c>
      <c r="V106" s="708"/>
      <c r="W106" s="707">
        <f>SUM(W100:X105)</f>
        <v>0</v>
      </c>
      <c r="X106" s="708"/>
      <c r="Y106" s="707">
        <f>SUM(Y100:Z105)</f>
        <v>0</v>
      </c>
      <c r="Z106" s="708"/>
      <c r="AA106" s="707">
        <f>SUM(AA100:AB105)</f>
        <v>0</v>
      </c>
      <c r="AB106" s="708"/>
      <c r="AC106" s="701">
        <f>SUM(O106:AB106)</f>
        <v>0</v>
      </c>
      <c r="AD106" s="702"/>
      <c r="AE106" s="703"/>
    </row>
    <row r="107" spans="1:38" x14ac:dyDescent="0.35">
      <c r="A107" s="694" t="s">
        <v>304</v>
      </c>
      <c r="B107" s="695"/>
      <c r="C107" s="695"/>
      <c r="D107" s="695"/>
      <c r="E107" s="695"/>
      <c r="F107" s="695"/>
      <c r="G107" s="695"/>
      <c r="H107" s="695"/>
      <c r="I107" s="696" t="s">
        <v>293</v>
      </c>
      <c r="J107" s="696"/>
      <c r="K107" s="696"/>
      <c r="L107" s="696"/>
      <c r="M107" s="696"/>
      <c r="N107" s="697"/>
      <c r="O107" s="677">
        <v>0</v>
      </c>
      <c r="P107" s="677"/>
      <c r="Q107" s="677">
        <v>0</v>
      </c>
      <c r="R107" s="677"/>
      <c r="S107" s="677">
        <v>0</v>
      </c>
      <c r="T107" s="677"/>
      <c r="U107" s="677">
        <v>0</v>
      </c>
      <c r="V107" s="677"/>
      <c r="W107" s="677">
        <v>0</v>
      </c>
      <c r="X107" s="677"/>
      <c r="Y107" s="677">
        <v>0</v>
      </c>
      <c r="Z107" s="677"/>
      <c r="AA107" s="677">
        <v>0</v>
      </c>
      <c r="AB107" s="677"/>
      <c r="AC107" s="681">
        <f>SUM(O107:AB107)</f>
        <v>0</v>
      </c>
      <c r="AD107" s="682"/>
      <c r="AE107" s="683"/>
    </row>
    <row r="108" spans="1:38" x14ac:dyDescent="0.35">
      <c r="A108" s="726"/>
      <c r="B108" s="727"/>
      <c r="C108" s="727"/>
      <c r="D108" s="727"/>
      <c r="E108" s="727"/>
      <c r="F108" s="727"/>
      <c r="G108" s="727"/>
      <c r="H108" s="727"/>
      <c r="I108" s="727"/>
      <c r="J108" s="727"/>
      <c r="K108" s="727"/>
      <c r="L108" s="727"/>
      <c r="M108" s="727"/>
      <c r="N108" s="728"/>
      <c r="O108" s="691"/>
      <c r="P108" s="691"/>
      <c r="Q108" s="691"/>
      <c r="R108" s="691"/>
      <c r="S108" s="691"/>
      <c r="T108" s="691"/>
      <c r="U108" s="691"/>
      <c r="V108" s="691"/>
      <c r="W108" s="691"/>
      <c r="X108" s="691"/>
      <c r="Y108" s="691"/>
      <c r="Z108" s="691"/>
      <c r="AA108" s="691"/>
      <c r="AB108" s="691"/>
      <c r="AC108" s="684"/>
      <c r="AD108" s="684"/>
      <c r="AE108" s="685"/>
    </row>
    <row r="109" spans="1:38" x14ac:dyDescent="0.35">
      <c r="A109" s="709" t="s">
        <v>340</v>
      </c>
      <c r="B109" s="712"/>
      <c r="C109" s="712"/>
      <c r="D109" s="712"/>
      <c r="E109" s="712"/>
      <c r="F109" s="712"/>
      <c r="G109" s="712"/>
      <c r="H109" s="712"/>
      <c r="I109" s="712"/>
      <c r="J109" s="712"/>
      <c r="K109" s="712"/>
      <c r="L109" s="712"/>
      <c r="M109" s="712"/>
      <c r="N109" s="713"/>
      <c r="O109" s="699">
        <v>0</v>
      </c>
      <c r="P109" s="700"/>
      <c r="Q109" s="699">
        <v>0</v>
      </c>
      <c r="R109" s="700"/>
      <c r="S109" s="699">
        <v>0</v>
      </c>
      <c r="T109" s="700"/>
      <c r="U109" s="699">
        <v>0</v>
      </c>
      <c r="V109" s="700"/>
      <c r="W109" s="699">
        <v>0</v>
      </c>
      <c r="X109" s="700"/>
      <c r="Y109" s="699">
        <v>0</v>
      </c>
      <c r="Z109" s="700"/>
      <c r="AA109" s="699">
        <v>0</v>
      </c>
      <c r="AB109" s="700"/>
      <c r="AC109" s="671" t="e">
        <f>AC115/AC107</f>
        <v>#DIV/0!</v>
      </c>
      <c r="AD109" s="672"/>
      <c r="AE109" s="673"/>
      <c r="AL109" s="202">
        <f t="shared" ref="AL109:AL114" si="10">B109</f>
        <v>0</v>
      </c>
    </row>
    <row r="110" spans="1:38" x14ac:dyDescent="0.35">
      <c r="A110" s="710"/>
      <c r="B110" s="669"/>
      <c r="C110" s="669"/>
      <c r="D110" s="669"/>
      <c r="E110" s="669"/>
      <c r="F110" s="669"/>
      <c r="G110" s="669"/>
      <c r="H110" s="669"/>
      <c r="I110" s="669"/>
      <c r="J110" s="669"/>
      <c r="K110" s="669"/>
      <c r="L110" s="669"/>
      <c r="M110" s="669"/>
      <c r="N110" s="670"/>
      <c r="O110" s="698">
        <v>0</v>
      </c>
      <c r="P110" s="698"/>
      <c r="Q110" s="698">
        <v>0</v>
      </c>
      <c r="R110" s="698"/>
      <c r="S110" s="698">
        <v>0</v>
      </c>
      <c r="T110" s="698"/>
      <c r="U110" s="698">
        <v>0</v>
      </c>
      <c r="V110" s="698"/>
      <c r="W110" s="698">
        <v>0</v>
      </c>
      <c r="X110" s="698"/>
      <c r="Y110" s="698">
        <v>0</v>
      </c>
      <c r="Z110" s="698"/>
      <c r="AA110" s="698">
        <v>0</v>
      </c>
      <c r="AB110" s="698"/>
      <c r="AC110" s="674"/>
      <c r="AD110" s="675"/>
      <c r="AE110" s="676"/>
      <c r="AL110" s="202">
        <f t="shared" si="10"/>
        <v>0</v>
      </c>
    </row>
    <row r="111" spans="1:38" x14ac:dyDescent="0.35">
      <c r="A111" s="710"/>
      <c r="B111" s="669"/>
      <c r="C111" s="669"/>
      <c r="D111" s="669"/>
      <c r="E111" s="669"/>
      <c r="F111" s="669"/>
      <c r="G111" s="669"/>
      <c r="H111" s="669"/>
      <c r="I111" s="669"/>
      <c r="J111" s="669"/>
      <c r="K111" s="669"/>
      <c r="L111" s="669"/>
      <c r="M111" s="669"/>
      <c r="N111" s="670"/>
      <c r="O111" s="698">
        <v>0</v>
      </c>
      <c r="P111" s="698"/>
      <c r="Q111" s="698">
        <v>0</v>
      </c>
      <c r="R111" s="698"/>
      <c r="S111" s="698">
        <v>0</v>
      </c>
      <c r="T111" s="698"/>
      <c r="U111" s="698">
        <v>0</v>
      </c>
      <c r="V111" s="698"/>
      <c r="W111" s="698">
        <v>0</v>
      </c>
      <c r="X111" s="698"/>
      <c r="Y111" s="698">
        <v>0</v>
      </c>
      <c r="Z111" s="698"/>
      <c r="AA111" s="698">
        <v>0</v>
      </c>
      <c r="AB111" s="698"/>
      <c r="AC111" s="674"/>
      <c r="AD111" s="675"/>
      <c r="AE111" s="676"/>
      <c r="AL111" s="202">
        <f t="shared" si="10"/>
        <v>0</v>
      </c>
    </row>
    <row r="112" spans="1:38" x14ac:dyDescent="0.35">
      <c r="A112" s="710"/>
      <c r="B112" s="669"/>
      <c r="C112" s="669"/>
      <c r="D112" s="669"/>
      <c r="E112" s="669"/>
      <c r="F112" s="669"/>
      <c r="G112" s="669"/>
      <c r="H112" s="669"/>
      <c r="I112" s="669"/>
      <c r="J112" s="669"/>
      <c r="K112" s="669"/>
      <c r="L112" s="669"/>
      <c r="M112" s="669"/>
      <c r="N112" s="670"/>
      <c r="O112" s="698">
        <v>0</v>
      </c>
      <c r="P112" s="698"/>
      <c r="Q112" s="698">
        <v>0</v>
      </c>
      <c r="R112" s="698"/>
      <c r="S112" s="698">
        <v>0</v>
      </c>
      <c r="T112" s="698"/>
      <c r="U112" s="698">
        <v>0</v>
      </c>
      <c r="V112" s="698"/>
      <c r="W112" s="698">
        <v>0</v>
      </c>
      <c r="X112" s="698"/>
      <c r="Y112" s="698">
        <v>0</v>
      </c>
      <c r="Z112" s="698"/>
      <c r="AA112" s="698">
        <v>0</v>
      </c>
      <c r="AB112" s="698"/>
      <c r="AC112" s="674"/>
      <c r="AD112" s="675"/>
      <c r="AE112" s="676"/>
      <c r="AL112" s="202">
        <f t="shared" si="10"/>
        <v>0</v>
      </c>
    </row>
    <row r="113" spans="1:38" x14ac:dyDescent="0.35">
      <c r="A113" s="710"/>
      <c r="B113" s="669"/>
      <c r="C113" s="669"/>
      <c r="D113" s="669"/>
      <c r="E113" s="669"/>
      <c r="F113" s="669"/>
      <c r="G113" s="669"/>
      <c r="H113" s="669"/>
      <c r="I113" s="669"/>
      <c r="J113" s="669"/>
      <c r="K113" s="669"/>
      <c r="L113" s="669"/>
      <c r="M113" s="669"/>
      <c r="N113" s="670"/>
      <c r="O113" s="698">
        <v>0</v>
      </c>
      <c r="P113" s="698"/>
      <c r="Q113" s="698">
        <v>0</v>
      </c>
      <c r="R113" s="698"/>
      <c r="S113" s="698">
        <v>0</v>
      </c>
      <c r="T113" s="698"/>
      <c r="U113" s="698">
        <v>0</v>
      </c>
      <c r="V113" s="698"/>
      <c r="W113" s="698">
        <v>0</v>
      </c>
      <c r="X113" s="698"/>
      <c r="Y113" s="698">
        <v>0</v>
      </c>
      <c r="Z113" s="698"/>
      <c r="AA113" s="698">
        <v>0</v>
      </c>
      <c r="AB113" s="698"/>
      <c r="AC113" s="674"/>
      <c r="AD113" s="675"/>
      <c r="AE113" s="676"/>
      <c r="AL113" s="202">
        <f t="shared" si="10"/>
        <v>0</v>
      </c>
    </row>
    <row r="114" spans="1:38" x14ac:dyDescent="0.35">
      <c r="A114" s="711"/>
      <c r="B114" s="669"/>
      <c r="C114" s="669"/>
      <c r="D114" s="669"/>
      <c r="E114" s="669"/>
      <c r="F114" s="669"/>
      <c r="G114" s="669"/>
      <c r="H114" s="669"/>
      <c r="I114" s="669"/>
      <c r="J114" s="669"/>
      <c r="K114" s="669"/>
      <c r="L114" s="669"/>
      <c r="M114" s="669"/>
      <c r="N114" s="670"/>
      <c r="O114" s="698">
        <v>0</v>
      </c>
      <c r="P114" s="698"/>
      <c r="Q114" s="698">
        <v>0</v>
      </c>
      <c r="R114" s="698"/>
      <c r="S114" s="698">
        <v>0</v>
      </c>
      <c r="T114" s="698"/>
      <c r="U114" s="698">
        <v>0</v>
      </c>
      <c r="V114" s="698"/>
      <c r="W114" s="698">
        <v>0</v>
      </c>
      <c r="X114" s="698"/>
      <c r="Y114" s="698">
        <v>0</v>
      </c>
      <c r="Z114" s="698"/>
      <c r="AA114" s="698">
        <v>0</v>
      </c>
      <c r="AB114" s="698"/>
      <c r="AC114" s="674"/>
      <c r="AD114" s="675"/>
      <c r="AE114" s="676"/>
      <c r="AL114" s="202">
        <f t="shared" si="10"/>
        <v>0</v>
      </c>
    </row>
    <row r="115" spans="1:38" ht="15" thickBot="1" x14ac:dyDescent="0.4">
      <c r="A115" s="704" t="s">
        <v>72</v>
      </c>
      <c r="B115" s="705"/>
      <c r="C115" s="705"/>
      <c r="D115" s="705"/>
      <c r="E115" s="705"/>
      <c r="F115" s="705"/>
      <c r="G115" s="705"/>
      <c r="H115" s="705"/>
      <c r="I115" s="705"/>
      <c r="J115" s="705"/>
      <c r="K115" s="705"/>
      <c r="L115" s="705"/>
      <c r="M115" s="705"/>
      <c r="N115" s="706"/>
      <c r="O115" s="707">
        <f>SUM(O109:P114)</f>
        <v>0</v>
      </c>
      <c r="P115" s="708"/>
      <c r="Q115" s="707">
        <f>SUM(Q109:R114)</f>
        <v>0</v>
      </c>
      <c r="R115" s="708"/>
      <c r="S115" s="707">
        <f>SUM(S109:T114)</f>
        <v>0</v>
      </c>
      <c r="T115" s="708"/>
      <c r="U115" s="707">
        <f>SUM(U109:V114)</f>
        <v>0</v>
      </c>
      <c r="V115" s="708"/>
      <c r="W115" s="707">
        <f>SUM(W109:X114)</f>
        <v>0</v>
      </c>
      <c r="X115" s="708"/>
      <c r="Y115" s="707">
        <f>SUM(Y109:Z114)</f>
        <v>0</v>
      </c>
      <c r="Z115" s="708"/>
      <c r="AA115" s="707">
        <f>SUM(AA109:AB114)</f>
        <v>0</v>
      </c>
      <c r="AB115" s="708"/>
      <c r="AC115" s="701">
        <f>SUM(O115:AB115)</f>
        <v>0</v>
      </c>
      <c r="AD115" s="702"/>
      <c r="AE115" s="703"/>
    </row>
    <row r="116" spans="1:38" x14ac:dyDescent="0.35">
      <c r="A116" s="694" t="s">
        <v>305</v>
      </c>
      <c r="B116" s="695"/>
      <c r="C116" s="695"/>
      <c r="D116" s="695"/>
      <c r="E116" s="695"/>
      <c r="F116" s="695"/>
      <c r="G116" s="695"/>
      <c r="H116" s="695"/>
      <c r="I116" s="696" t="s">
        <v>293</v>
      </c>
      <c r="J116" s="696"/>
      <c r="K116" s="696"/>
      <c r="L116" s="696"/>
      <c r="M116" s="696"/>
      <c r="N116" s="697"/>
      <c r="O116" s="677">
        <v>0</v>
      </c>
      <c r="P116" s="677"/>
      <c r="Q116" s="677">
        <v>0</v>
      </c>
      <c r="R116" s="677"/>
      <c r="S116" s="677">
        <v>0</v>
      </c>
      <c r="T116" s="677"/>
      <c r="U116" s="677">
        <v>0</v>
      </c>
      <c r="V116" s="677"/>
      <c r="W116" s="677">
        <v>0</v>
      </c>
      <c r="X116" s="677"/>
      <c r="Y116" s="677">
        <v>0</v>
      </c>
      <c r="Z116" s="677"/>
      <c r="AA116" s="677">
        <v>0</v>
      </c>
      <c r="AB116" s="677"/>
      <c r="AC116" s="681">
        <f>SUM(O116:AB116)</f>
        <v>0</v>
      </c>
      <c r="AD116" s="682"/>
      <c r="AE116" s="683"/>
    </row>
    <row r="117" spans="1:38" x14ac:dyDescent="0.35">
      <c r="A117" s="726"/>
      <c r="B117" s="727"/>
      <c r="C117" s="727"/>
      <c r="D117" s="727"/>
      <c r="E117" s="727"/>
      <c r="F117" s="727"/>
      <c r="G117" s="727"/>
      <c r="H117" s="727"/>
      <c r="I117" s="727"/>
      <c r="J117" s="727"/>
      <c r="K117" s="727"/>
      <c r="L117" s="727"/>
      <c r="M117" s="727"/>
      <c r="N117" s="728"/>
      <c r="O117" s="691"/>
      <c r="P117" s="691"/>
      <c r="Q117" s="691"/>
      <c r="R117" s="691"/>
      <c r="S117" s="691"/>
      <c r="T117" s="691"/>
      <c r="U117" s="691"/>
      <c r="V117" s="691"/>
      <c r="W117" s="691"/>
      <c r="X117" s="691"/>
      <c r="Y117" s="691"/>
      <c r="Z117" s="691"/>
      <c r="AA117" s="691"/>
      <c r="AB117" s="691"/>
      <c r="AC117" s="684"/>
      <c r="AD117" s="684"/>
      <c r="AE117" s="685"/>
    </row>
    <row r="118" spans="1:38" x14ac:dyDescent="0.35">
      <c r="A118" s="709" t="s">
        <v>340</v>
      </c>
      <c r="B118" s="712"/>
      <c r="C118" s="712"/>
      <c r="D118" s="712"/>
      <c r="E118" s="712"/>
      <c r="F118" s="712"/>
      <c r="G118" s="712"/>
      <c r="H118" s="712"/>
      <c r="I118" s="712"/>
      <c r="J118" s="712"/>
      <c r="K118" s="712"/>
      <c r="L118" s="712"/>
      <c r="M118" s="712"/>
      <c r="N118" s="713"/>
      <c r="O118" s="699">
        <v>0</v>
      </c>
      <c r="P118" s="700"/>
      <c r="Q118" s="699">
        <v>0</v>
      </c>
      <c r="R118" s="700"/>
      <c r="S118" s="699">
        <v>0</v>
      </c>
      <c r="T118" s="700"/>
      <c r="U118" s="699">
        <v>0</v>
      </c>
      <c r="V118" s="700"/>
      <c r="W118" s="699">
        <v>0</v>
      </c>
      <c r="X118" s="700"/>
      <c r="Y118" s="699">
        <v>0</v>
      </c>
      <c r="Z118" s="700"/>
      <c r="AA118" s="699">
        <v>0</v>
      </c>
      <c r="AB118" s="700"/>
      <c r="AC118" s="671" t="e">
        <f>AC123/AC116</f>
        <v>#DIV/0!</v>
      </c>
      <c r="AD118" s="672"/>
      <c r="AE118" s="673"/>
      <c r="AL118" s="202">
        <f t="shared" ref="AL118:AL122" si="11">B118</f>
        <v>0</v>
      </c>
    </row>
    <row r="119" spans="1:38" x14ac:dyDescent="0.35">
      <c r="A119" s="710"/>
      <c r="B119" s="669"/>
      <c r="C119" s="669"/>
      <c r="D119" s="669"/>
      <c r="E119" s="669"/>
      <c r="F119" s="669"/>
      <c r="G119" s="669"/>
      <c r="H119" s="669"/>
      <c r="I119" s="669"/>
      <c r="J119" s="669"/>
      <c r="K119" s="669"/>
      <c r="L119" s="669"/>
      <c r="M119" s="669"/>
      <c r="N119" s="670"/>
      <c r="O119" s="698">
        <v>0</v>
      </c>
      <c r="P119" s="698"/>
      <c r="Q119" s="698">
        <v>0</v>
      </c>
      <c r="R119" s="698"/>
      <c r="S119" s="698">
        <v>0</v>
      </c>
      <c r="T119" s="698"/>
      <c r="U119" s="698">
        <v>0</v>
      </c>
      <c r="V119" s="698"/>
      <c r="W119" s="698">
        <v>0</v>
      </c>
      <c r="X119" s="698"/>
      <c r="Y119" s="698">
        <v>0</v>
      </c>
      <c r="Z119" s="698"/>
      <c r="AA119" s="698">
        <v>0</v>
      </c>
      <c r="AB119" s="698"/>
      <c r="AC119" s="674"/>
      <c r="AD119" s="675"/>
      <c r="AE119" s="676"/>
      <c r="AL119" s="202">
        <f t="shared" si="11"/>
        <v>0</v>
      </c>
    </row>
    <row r="120" spans="1:38" x14ac:dyDescent="0.35">
      <c r="A120" s="710"/>
      <c r="B120" s="669"/>
      <c r="C120" s="669"/>
      <c r="D120" s="669"/>
      <c r="E120" s="669"/>
      <c r="F120" s="669"/>
      <c r="G120" s="669"/>
      <c r="H120" s="669"/>
      <c r="I120" s="669"/>
      <c r="J120" s="669"/>
      <c r="K120" s="669"/>
      <c r="L120" s="669"/>
      <c r="M120" s="669"/>
      <c r="N120" s="670"/>
      <c r="O120" s="698">
        <v>0</v>
      </c>
      <c r="P120" s="698"/>
      <c r="Q120" s="698">
        <v>0</v>
      </c>
      <c r="R120" s="698"/>
      <c r="S120" s="698">
        <v>0</v>
      </c>
      <c r="T120" s="698"/>
      <c r="U120" s="698">
        <v>0</v>
      </c>
      <c r="V120" s="698"/>
      <c r="W120" s="698">
        <v>0</v>
      </c>
      <c r="X120" s="698"/>
      <c r="Y120" s="698">
        <v>0</v>
      </c>
      <c r="Z120" s="698"/>
      <c r="AA120" s="698">
        <v>0</v>
      </c>
      <c r="AB120" s="698"/>
      <c r="AC120" s="674"/>
      <c r="AD120" s="675"/>
      <c r="AE120" s="676"/>
      <c r="AL120" s="202">
        <f t="shared" si="11"/>
        <v>0</v>
      </c>
    </row>
    <row r="121" spans="1:38" x14ac:dyDescent="0.35">
      <c r="A121" s="710"/>
      <c r="B121" s="669"/>
      <c r="C121" s="669"/>
      <c r="D121" s="669"/>
      <c r="E121" s="669"/>
      <c r="F121" s="669"/>
      <c r="G121" s="669"/>
      <c r="H121" s="669"/>
      <c r="I121" s="669"/>
      <c r="J121" s="669"/>
      <c r="K121" s="669"/>
      <c r="L121" s="669"/>
      <c r="M121" s="669"/>
      <c r="N121" s="670"/>
      <c r="O121" s="698">
        <v>0</v>
      </c>
      <c r="P121" s="698"/>
      <c r="Q121" s="698">
        <v>0</v>
      </c>
      <c r="R121" s="698"/>
      <c r="S121" s="698">
        <v>0</v>
      </c>
      <c r="T121" s="698"/>
      <c r="U121" s="698">
        <v>0</v>
      </c>
      <c r="V121" s="698"/>
      <c r="W121" s="698">
        <v>0</v>
      </c>
      <c r="X121" s="698"/>
      <c r="Y121" s="698">
        <v>0</v>
      </c>
      <c r="Z121" s="698"/>
      <c r="AA121" s="698">
        <v>0</v>
      </c>
      <c r="AB121" s="698"/>
      <c r="AC121" s="674"/>
      <c r="AD121" s="675"/>
      <c r="AE121" s="676"/>
      <c r="AL121" s="202">
        <f t="shared" si="11"/>
        <v>0</v>
      </c>
    </row>
    <row r="122" spans="1:38" x14ac:dyDescent="0.35">
      <c r="A122" s="710"/>
      <c r="B122" s="669"/>
      <c r="C122" s="669"/>
      <c r="D122" s="669"/>
      <c r="E122" s="669"/>
      <c r="F122" s="669"/>
      <c r="G122" s="669"/>
      <c r="H122" s="669"/>
      <c r="I122" s="669"/>
      <c r="J122" s="669"/>
      <c r="K122" s="669"/>
      <c r="L122" s="669"/>
      <c r="M122" s="669"/>
      <c r="N122" s="670"/>
      <c r="O122" s="698">
        <v>0</v>
      </c>
      <c r="P122" s="698"/>
      <c r="Q122" s="698">
        <v>0</v>
      </c>
      <c r="R122" s="698"/>
      <c r="S122" s="698">
        <v>0</v>
      </c>
      <c r="T122" s="698"/>
      <c r="U122" s="698">
        <v>0</v>
      </c>
      <c r="V122" s="698"/>
      <c r="W122" s="698">
        <v>0</v>
      </c>
      <c r="X122" s="698"/>
      <c r="Y122" s="698">
        <v>0</v>
      </c>
      <c r="Z122" s="698"/>
      <c r="AA122" s="698">
        <v>0</v>
      </c>
      <c r="AB122" s="698"/>
      <c r="AC122" s="674"/>
      <c r="AD122" s="675"/>
      <c r="AE122" s="676"/>
      <c r="AL122" s="202">
        <f t="shared" si="11"/>
        <v>0</v>
      </c>
    </row>
    <row r="123" spans="1:38" ht="15" thickBot="1" x14ac:dyDescent="0.4">
      <c r="A123" s="801"/>
      <c r="B123" s="802" t="s">
        <v>72</v>
      </c>
      <c r="C123" s="802"/>
      <c r="D123" s="802"/>
      <c r="E123" s="802"/>
      <c r="F123" s="802"/>
      <c r="G123" s="802"/>
      <c r="H123" s="802"/>
      <c r="I123" s="802"/>
      <c r="J123" s="802"/>
      <c r="K123" s="802"/>
      <c r="L123" s="802"/>
      <c r="M123" s="802"/>
      <c r="N123" s="803"/>
      <c r="O123" s="707">
        <f>SUM(O118:P122)</f>
        <v>0</v>
      </c>
      <c r="P123" s="708"/>
      <c r="Q123" s="707">
        <f t="shared" ref="Q123" si="12">SUM(Q118:R122)</f>
        <v>0</v>
      </c>
      <c r="R123" s="708"/>
      <c r="S123" s="707">
        <f t="shared" ref="S123" si="13">SUM(S118:T122)</f>
        <v>0</v>
      </c>
      <c r="T123" s="708"/>
      <c r="U123" s="707">
        <f t="shared" ref="U123" si="14">SUM(U118:V122)</f>
        <v>0</v>
      </c>
      <c r="V123" s="708"/>
      <c r="W123" s="707">
        <f t="shared" ref="W123" si="15">SUM(W118:X122)</f>
        <v>0</v>
      </c>
      <c r="X123" s="708"/>
      <c r="Y123" s="707">
        <f t="shared" ref="Y123" si="16">SUM(Y118:Z122)</f>
        <v>0</v>
      </c>
      <c r="Z123" s="708"/>
      <c r="AA123" s="707">
        <f t="shared" ref="AA123" si="17">SUM(AA118:AB122)</f>
        <v>0</v>
      </c>
      <c r="AB123" s="708"/>
      <c r="AC123" s="701">
        <f>SUM(O123:AB123)</f>
        <v>0</v>
      </c>
      <c r="AD123" s="702"/>
      <c r="AE123" s="703"/>
    </row>
    <row r="124" spans="1:38" x14ac:dyDescent="0.35">
      <c r="A124" s="694" t="s">
        <v>306</v>
      </c>
      <c r="B124" s="695"/>
      <c r="C124" s="695"/>
      <c r="D124" s="695"/>
      <c r="E124" s="695"/>
      <c r="F124" s="695"/>
      <c r="G124" s="695"/>
      <c r="H124" s="695"/>
      <c r="I124" s="696" t="s">
        <v>293</v>
      </c>
      <c r="J124" s="696"/>
      <c r="K124" s="696"/>
      <c r="L124" s="696"/>
      <c r="M124" s="696"/>
      <c r="N124" s="697"/>
      <c r="O124" s="677">
        <v>0</v>
      </c>
      <c r="P124" s="677"/>
      <c r="Q124" s="677">
        <v>0</v>
      </c>
      <c r="R124" s="677"/>
      <c r="S124" s="677">
        <v>0</v>
      </c>
      <c r="T124" s="677"/>
      <c r="U124" s="677">
        <v>0</v>
      </c>
      <c r="V124" s="677"/>
      <c r="W124" s="677">
        <v>0</v>
      </c>
      <c r="X124" s="677"/>
      <c r="Y124" s="677">
        <v>0</v>
      </c>
      <c r="Z124" s="677"/>
      <c r="AA124" s="677">
        <v>0</v>
      </c>
      <c r="AB124" s="677"/>
      <c r="AC124" s="681">
        <f>SUM(O124:AB124)</f>
        <v>0</v>
      </c>
      <c r="AD124" s="682"/>
      <c r="AE124" s="683"/>
    </row>
    <row r="125" spans="1:38" x14ac:dyDescent="0.35">
      <c r="A125" s="726"/>
      <c r="B125" s="727"/>
      <c r="C125" s="727"/>
      <c r="D125" s="727"/>
      <c r="E125" s="727"/>
      <c r="F125" s="727"/>
      <c r="G125" s="727"/>
      <c r="H125" s="727"/>
      <c r="I125" s="727"/>
      <c r="J125" s="727"/>
      <c r="K125" s="727"/>
      <c r="L125" s="727"/>
      <c r="M125" s="727"/>
      <c r="N125" s="728"/>
      <c r="O125" s="691"/>
      <c r="P125" s="691"/>
      <c r="Q125" s="691"/>
      <c r="R125" s="691"/>
      <c r="S125" s="691"/>
      <c r="T125" s="691"/>
      <c r="U125" s="691"/>
      <c r="V125" s="691"/>
      <c r="W125" s="691"/>
      <c r="X125" s="691"/>
      <c r="Y125" s="691"/>
      <c r="Z125" s="691"/>
      <c r="AA125" s="691"/>
      <c r="AB125" s="691"/>
      <c r="AC125" s="684"/>
      <c r="AD125" s="684"/>
      <c r="AE125" s="685"/>
    </row>
    <row r="126" spans="1:38" ht="15" customHeight="1" x14ac:dyDescent="0.35">
      <c r="A126" s="709" t="s">
        <v>340</v>
      </c>
      <c r="B126" s="712"/>
      <c r="C126" s="712"/>
      <c r="D126" s="712"/>
      <c r="E126" s="712"/>
      <c r="F126" s="712"/>
      <c r="G126" s="712"/>
      <c r="H126" s="712"/>
      <c r="I126" s="712"/>
      <c r="J126" s="712"/>
      <c r="K126" s="712"/>
      <c r="L126" s="712"/>
      <c r="M126" s="712"/>
      <c r="N126" s="713"/>
      <c r="O126" s="699">
        <v>0</v>
      </c>
      <c r="P126" s="700"/>
      <c r="Q126" s="699">
        <v>0</v>
      </c>
      <c r="R126" s="700"/>
      <c r="S126" s="699">
        <v>0</v>
      </c>
      <c r="T126" s="700"/>
      <c r="U126" s="699">
        <v>0</v>
      </c>
      <c r="V126" s="700"/>
      <c r="W126" s="699">
        <v>0</v>
      </c>
      <c r="X126" s="700"/>
      <c r="Y126" s="699">
        <v>0</v>
      </c>
      <c r="Z126" s="700"/>
      <c r="AA126" s="699">
        <v>0</v>
      </c>
      <c r="AB126" s="700"/>
      <c r="AC126" s="671" t="e">
        <f>AC134/AC124</f>
        <v>#DIV/0!</v>
      </c>
      <c r="AD126" s="672"/>
      <c r="AE126" s="673"/>
      <c r="AL126" s="202">
        <f t="shared" ref="AL126:AL133" si="18">B126</f>
        <v>0</v>
      </c>
    </row>
    <row r="127" spans="1:38" x14ac:dyDescent="0.35">
      <c r="A127" s="710"/>
      <c r="B127" s="669"/>
      <c r="C127" s="669"/>
      <c r="D127" s="669"/>
      <c r="E127" s="669"/>
      <c r="F127" s="669"/>
      <c r="G127" s="669"/>
      <c r="H127" s="669"/>
      <c r="I127" s="669"/>
      <c r="J127" s="669"/>
      <c r="K127" s="669"/>
      <c r="L127" s="669"/>
      <c r="M127" s="669"/>
      <c r="N127" s="670"/>
      <c r="O127" s="698">
        <v>0</v>
      </c>
      <c r="P127" s="698"/>
      <c r="Q127" s="698">
        <v>0</v>
      </c>
      <c r="R127" s="698"/>
      <c r="S127" s="698">
        <v>0</v>
      </c>
      <c r="T127" s="698"/>
      <c r="U127" s="698">
        <v>0</v>
      </c>
      <c r="V127" s="698"/>
      <c r="W127" s="698">
        <v>0</v>
      </c>
      <c r="X127" s="698"/>
      <c r="Y127" s="698">
        <v>0</v>
      </c>
      <c r="Z127" s="698"/>
      <c r="AA127" s="698">
        <v>0</v>
      </c>
      <c r="AB127" s="698"/>
      <c r="AC127" s="674"/>
      <c r="AD127" s="675"/>
      <c r="AE127" s="676"/>
      <c r="AL127" s="202">
        <f t="shared" si="18"/>
        <v>0</v>
      </c>
    </row>
    <row r="128" spans="1:38" x14ac:dyDescent="0.35">
      <c r="A128" s="710"/>
      <c r="B128" s="669"/>
      <c r="C128" s="669"/>
      <c r="D128" s="669"/>
      <c r="E128" s="669"/>
      <c r="F128" s="669"/>
      <c r="G128" s="669"/>
      <c r="H128" s="669"/>
      <c r="I128" s="669"/>
      <c r="J128" s="669"/>
      <c r="K128" s="669"/>
      <c r="L128" s="669"/>
      <c r="M128" s="669"/>
      <c r="N128" s="670"/>
      <c r="O128" s="698">
        <v>0</v>
      </c>
      <c r="P128" s="698"/>
      <c r="Q128" s="698">
        <v>0</v>
      </c>
      <c r="R128" s="698"/>
      <c r="S128" s="698">
        <v>0</v>
      </c>
      <c r="T128" s="698"/>
      <c r="U128" s="698">
        <v>0</v>
      </c>
      <c r="V128" s="698"/>
      <c r="W128" s="698">
        <v>0</v>
      </c>
      <c r="X128" s="698"/>
      <c r="Y128" s="698">
        <v>0</v>
      </c>
      <c r="Z128" s="698"/>
      <c r="AA128" s="698">
        <v>0</v>
      </c>
      <c r="AB128" s="698"/>
      <c r="AC128" s="674"/>
      <c r="AD128" s="675"/>
      <c r="AE128" s="676"/>
      <c r="AL128" s="202">
        <f t="shared" si="18"/>
        <v>0</v>
      </c>
    </row>
    <row r="129" spans="1:38" x14ac:dyDescent="0.35">
      <c r="A129" s="710"/>
      <c r="B129" s="669"/>
      <c r="C129" s="669"/>
      <c r="D129" s="669"/>
      <c r="E129" s="669"/>
      <c r="F129" s="669"/>
      <c r="G129" s="669"/>
      <c r="H129" s="669"/>
      <c r="I129" s="669"/>
      <c r="J129" s="669"/>
      <c r="K129" s="669"/>
      <c r="L129" s="669"/>
      <c r="M129" s="669"/>
      <c r="N129" s="670"/>
      <c r="O129" s="698">
        <v>0</v>
      </c>
      <c r="P129" s="698"/>
      <c r="Q129" s="698">
        <v>0</v>
      </c>
      <c r="R129" s="698"/>
      <c r="S129" s="698">
        <v>0</v>
      </c>
      <c r="T129" s="698"/>
      <c r="U129" s="698">
        <v>0</v>
      </c>
      <c r="V129" s="698"/>
      <c r="W129" s="698">
        <v>0</v>
      </c>
      <c r="X129" s="698"/>
      <c r="Y129" s="698">
        <v>0</v>
      </c>
      <c r="Z129" s="698"/>
      <c r="AA129" s="698">
        <v>0</v>
      </c>
      <c r="AB129" s="698"/>
      <c r="AC129" s="674"/>
      <c r="AD129" s="675"/>
      <c r="AE129" s="676"/>
      <c r="AL129" s="202">
        <f t="shared" si="18"/>
        <v>0</v>
      </c>
    </row>
    <row r="130" spans="1:38" x14ac:dyDescent="0.35">
      <c r="A130" s="710"/>
      <c r="B130" s="669"/>
      <c r="C130" s="669"/>
      <c r="D130" s="669"/>
      <c r="E130" s="669"/>
      <c r="F130" s="669"/>
      <c r="G130" s="669"/>
      <c r="H130" s="669"/>
      <c r="I130" s="669"/>
      <c r="J130" s="669"/>
      <c r="K130" s="669"/>
      <c r="L130" s="669"/>
      <c r="M130" s="669"/>
      <c r="N130" s="670"/>
      <c r="O130" s="698">
        <v>0</v>
      </c>
      <c r="P130" s="698"/>
      <c r="Q130" s="698">
        <v>0</v>
      </c>
      <c r="R130" s="698"/>
      <c r="S130" s="698">
        <v>0</v>
      </c>
      <c r="T130" s="698"/>
      <c r="U130" s="698">
        <v>0</v>
      </c>
      <c r="V130" s="698"/>
      <c r="W130" s="698">
        <v>0</v>
      </c>
      <c r="X130" s="698"/>
      <c r="Y130" s="698">
        <v>0</v>
      </c>
      <c r="Z130" s="698"/>
      <c r="AA130" s="698">
        <v>0</v>
      </c>
      <c r="AB130" s="698"/>
      <c r="AC130" s="674"/>
      <c r="AD130" s="675"/>
      <c r="AE130" s="676"/>
      <c r="AL130" s="202">
        <f t="shared" si="18"/>
        <v>0</v>
      </c>
    </row>
    <row r="131" spans="1:38" x14ac:dyDescent="0.35">
      <c r="A131" s="710"/>
      <c r="B131" s="669"/>
      <c r="C131" s="669"/>
      <c r="D131" s="669"/>
      <c r="E131" s="669"/>
      <c r="F131" s="669"/>
      <c r="G131" s="669"/>
      <c r="H131" s="669"/>
      <c r="I131" s="669"/>
      <c r="J131" s="669"/>
      <c r="K131" s="669"/>
      <c r="L131" s="669"/>
      <c r="M131" s="669"/>
      <c r="N131" s="670"/>
      <c r="O131" s="698">
        <v>0</v>
      </c>
      <c r="P131" s="698"/>
      <c r="Q131" s="698">
        <v>0</v>
      </c>
      <c r="R131" s="698"/>
      <c r="S131" s="698">
        <v>0</v>
      </c>
      <c r="T131" s="698"/>
      <c r="U131" s="698">
        <v>0</v>
      </c>
      <c r="V131" s="698"/>
      <c r="W131" s="698">
        <v>0</v>
      </c>
      <c r="X131" s="698"/>
      <c r="Y131" s="698">
        <v>0</v>
      </c>
      <c r="Z131" s="698"/>
      <c r="AA131" s="698">
        <v>0</v>
      </c>
      <c r="AB131" s="698"/>
      <c r="AC131" s="674"/>
      <c r="AD131" s="675"/>
      <c r="AE131" s="676"/>
      <c r="AL131" s="202">
        <f t="shared" si="18"/>
        <v>0</v>
      </c>
    </row>
    <row r="132" spans="1:38" x14ac:dyDescent="0.35">
      <c r="A132" s="710"/>
      <c r="B132" s="669"/>
      <c r="C132" s="669"/>
      <c r="D132" s="669"/>
      <c r="E132" s="669"/>
      <c r="F132" s="669"/>
      <c r="G132" s="669"/>
      <c r="H132" s="669"/>
      <c r="I132" s="669"/>
      <c r="J132" s="669"/>
      <c r="K132" s="669"/>
      <c r="L132" s="669"/>
      <c r="M132" s="669"/>
      <c r="N132" s="670"/>
      <c r="O132" s="698">
        <v>0</v>
      </c>
      <c r="P132" s="698"/>
      <c r="Q132" s="698">
        <v>0</v>
      </c>
      <c r="R132" s="698"/>
      <c r="S132" s="698">
        <v>0</v>
      </c>
      <c r="T132" s="698"/>
      <c r="U132" s="698">
        <v>0</v>
      </c>
      <c r="V132" s="698"/>
      <c r="W132" s="698">
        <v>0</v>
      </c>
      <c r="X132" s="698"/>
      <c r="Y132" s="698">
        <v>0</v>
      </c>
      <c r="Z132" s="698"/>
      <c r="AA132" s="698">
        <v>0</v>
      </c>
      <c r="AB132" s="698"/>
      <c r="AC132" s="674"/>
      <c r="AD132" s="675"/>
      <c r="AE132" s="676"/>
      <c r="AL132" s="202">
        <f t="shared" si="18"/>
        <v>0</v>
      </c>
    </row>
    <row r="133" spans="1:38" x14ac:dyDescent="0.35">
      <c r="A133" s="711"/>
      <c r="B133" s="669"/>
      <c r="C133" s="669"/>
      <c r="D133" s="669"/>
      <c r="E133" s="669"/>
      <c r="F133" s="669"/>
      <c r="G133" s="669"/>
      <c r="H133" s="669"/>
      <c r="I133" s="669"/>
      <c r="J133" s="669"/>
      <c r="K133" s="669"/>
      <c r="L133" s="669"/>
      <c r="M133" s="669"/>
      <c r="N133" s="670"/>
      <c r="O133" s="698">
        <v>0</v>
      </c>
      <c r="P133" s="698"/>
      <c r="Q133" s="698">
        <v>0</v>
      </c>
      <c r="R133" s="698"/>
      <c r="S133" s="698">
        <v>0</v>
      </c>
      <c r="T133" s="698"/>
      <c r="U133" s="698">
        <v>0</v>
      </c>
      <c r="V133" s="698"/>
      <c r="W133" s="698">
        <v>0</v>
      </c>
      <c r="X133" s="698"/>
      <c r="Y133" s="698">
        <v>0</v>
      </c>
      <c r="Z133" s="698"/>
      <c r="AA133" s="698">
        <v>0</v>
      </c>
      <c r="AB133" s="698"/>
      <c r="AC133" s="674"/>
      <c r="AD133" s="675"/>
      <c r="AE133" s="676"/>
      <c r="AL133" s="202">
        <f t="shared" si="18"/>
        <v>0</v>
      </c>
    </row>
    <row r="134" spans="1:38" ht="15" thickBot="1" x14ac:dyDescent="0.4">
      <c r="A134" s="704" t="s">
        <v>72</v>
      </c>
      <c r="B134" s="705"/>
      <c r="C134" s="705"/>
      <c r="D134" s="705"/>
      <c r="E134" s="705"/>
      <c r="F134" s="705"/>
      <c r="G134" s="705"/>
      <c r="H134" s="705"/>
      <c r="I134" s="705"/>
      <c r="J134" s="705"/>
      <c r="K134" s="705"/>
      <c r="L134" s="705"/>
      <c r="M134" s="705"/>
      <c r="N134" s="706"/>
      <c r="O134" s="707">
        <f>SUM(O126:P133)</f>
        <v>0</v>
      </c>
      <c r="P134" s="708"/>
      <c r="Q134" s="707">
        <f>SUM(Q126:R133)</f>
        <v>0</v>
      </c>
      <c r="R134" s="708"/>
      <c r="S134" s="707">
        <f>SUM(S126:T133)</f>
        <v>0</v>
      </c>
      <c r="T134" s="708"/>
      <c r="U134" s="707">
        <f>SUM(U126:V133)</f>
        <v>0</v>
      </c>
      <c r="V134" s="708"/>
      <c r="W134" s="707">
        <f>SUM(W126:X133)</f>
        <v>0</v>
      </c>
      <c r="X134" s="708"/>
      <c r="Y134" s="707">
        <f>SUM(Y126:Z133)</f>
        <v>0</v>
      </c>
      <c r="Z134" s="708"/>
      <c r="AA134" s="707">
        <f>SUM(AA126:AB133)</f>
        <v>0</v>
      </c>
      <c r="AB134" s="708"/>
      <c r="AC134" s="701">
        <f>SUM(O134:AB134)</f>
        <v>0</v>
      </c>
      <c r="AD134" s="702"/>
      <c r="AE134" s="703"/>
    </row>
    <row r="135" spans="1:38" x14ac:dyDescent="0.35">
      <c r="A135" s="694" t="s">
        <v>73</v>
      </c>
      <c r="B135" s="695"/>
      <c r="C135" s="695"/>
      <c r="D135" s="695"/>
      <c r="E135" s="695"/>
      <c r="F135" s="695"/>
      <c r="G135" s="695"/>
      <c r="H135" s="695"/>
      <c r="I135" s="696" t="s">
        <v>293</v>
      </c>
      <c r="J135" s="696"/>
      <c r="K135" s="696"/>
      <c r="L135" s="696"/>
      <c r="M135" s="696"/>
      <c r="N135" s="697"/>
      <c r="O135" s="677">
        <v>0</v>
      </c>
      <c r="P135" s="677"/>
      <c r="Q135" s="677">
        <v>0</v>
      </c>
      <c r="R135" s="677"/>
      <c r="S135" s="677">
        <v>0</v>
      </c>
      <c r="T135" s="677"/>
      <c r="U135" s="677">
        <v>0</v>
      </c>
      <c r="V135" s="677"/>
      <c r="W135" s="677">
        <v>0</v>
      </c>
      <c r="X135" s="677"/>
      <c r="Y135" s="677">
        <v>0</v>
      </c>
      <c r="Z135" s="677"/>
      <c r="AA135" s="677">
        <v>0</v>
      </c>
      <c r="AB135" s="677"/>
      <c r="AC135" s="681">
        <f>SUM(O135:AB135)</f>
        <v>0</v>
      </c>
      <c r="AD135" s="682"/>
      <c r="AE135" s="683"/>
    </row>
    <row r="136" spans="1:38" x14ac:dyDescent="0.35">
      <c r="A136" s="726"/>
      <c r="B136" s="727"/>
      <c r="C136" s="727"/>
      <c r="D136" s="727"/>
      <c r="E136" s="727"/>
      <c r="F136" s="727"/>
      <c r="G136" s="727"/>
      <c r="H136" s="727"/>
      <c r="I136" s="727"/>
      <c r="J136" s="727"/>
      <c r="K136" s="727"/>
      <c r="L136" s="727"/>
      <c r="M136" s="727"/>
      <c r="N136" s="728"/>
      <c r="O136" s="691"/>
      <c r="P136" s="691"/>
      <c r="Q136" s="691"/>
      <c r="R136" s="691"/>
      <c r="S136" s="691"/>
      <c r="T136" s="691"/>
      <c r="U136" s="691"/>
      <c r="V136" s="691"/>
      <c r="W136" s="691"/>
      <c r="X136" s="691"/>
      <c r="Y136" s="691"/>
      <c r="Z136" s="691"/>
      <c r="AA136" s="691"/>
      <c r="AB136" s="691"/>
      <c r="AC136" s="684"/>
      <c r="AD136" s="684"/>
      <c r="AE136" s="685"/>
    </row>
    <row r="137" spans="1:38" ht="15" customHeight="1" x14ac:dyDescent="0.35">
      <c r="A137" s="709" t="s">
        <v>340</v>
      </c>
      <c r="B137" s="712"/>
      <c r="C137" s="712"/>
      <c r="D137" s="712"/>
      <c r="E137" s="712"/>
      <c r="F137" s="712"/>
      <c r="G137" s="712"/>
      <c r="H137" s="712"/>
      <c r="I137" s="712"/>
      <c r="J137" s="712"/>
      <c r="K137" s="712"/>
      <c r="L137" s="712"/>
      <c r="M137" s="712"/>
      <c r="N137" s="713"/>
      <c r="O137" s="699">
        <v>0</v>
      </c>
      <c r="P137" s="700"/>
      <c r="Q137" s="699">
        <v>0</v>
      </c>
      <c r="R137" s="700"/>
      <c r="S137" s="699">
        <v>0</v>
      </c>
      <c r="T137" s="700"/>
      <c r="U137" s="699">
        <v>0</v>
      </c>
      <c r="V137" s="700"/>
      <c r="W137" s="699">
        <v>0</v>
      </c>
      <c r="X137" s="700"/>
      <c r="Y137" s="699">
        <v>0</v>
      </c>
      <c r="Z137" s="700"/>
      <c r="AA137" s="699">
        <v>0</v>
      </c>
      <c r="AB137" s="700"/>
      <c r="AC137" s="671" t="e">
        <f>AC143/AC135</f>
        <v>#DIV/0!</v>
      </c>
      <c r="AD137" s="672"/>
      <c r="AE137" s="673"/>
      <c r="AL137" s="202">
        <f t="shared" ref="AL137:AL142" si="19">B137</f>
        <v>0</v>
      </c>
    </row>
    <row r="138" spans="1:38" x14ac:dyDescent="0.35">
      <c r="A138" s="710"/>
      <c r="B138" s="669"/>
      <c r="C138" s="669"/>
      <c r="D138" s="669"/>
      <c r="E138" s="669"/>
      <c r="F138" s="669"/>
      <c r="G138" s="669"/>
      <c r="H138" s="669"/>
      <c r="I138" s="669"/>
      <c r="J138" s="669"/>
      <c r="K138" s="669"/>
      <c r="L138" s="669"/>
      <c r="M138" s="669"/>
      <c r="N138" s="670"/>
      <c r="O138" s="698">
        <v>0</v>
      </c>
      <c r="P138" s="698"/>
      <c r="Q138" s="698">
        <v>0</v>
      </c>
      <c r="R138" s="698"/>
      <c r="S138" s="698">
        <v>0</v>
      </c>
      <c r="T138" s="698"/>
      <c r="U138" s="698">
        <v>0</v>
      </c>
      <c r="V138" s="698"/>
      <c r="W138" s="698">
        <v>0</v>
      </c>
      <c r="X138" s="698"/>
      <c r="Y138" s="698">
        <v>0</v>
      </c>
      <c r="Z138" s="698"/>
      <c r="AA138" s="698">
        <v>0</v>
      </c>
      <c r="AB138" s="698"/>
      <c r="AC138" s="674"/>
      <c r="AD138" s="675"/>
      <c r="AE138" s="676"/>
      <c r="AL138" s="202">
        <f t="shared" si="19"/>
        <v>0</v>
      </c>
    </row>
    <row r="139" spans="1:38" x14ac:dyDescent="0.35">
      <c r="A139" s="710"/>
      <c r="B139" s="669"/>
      <c r="C139" s="669"/>
      <c r="D139" s="669"/>
      <c r="E139" s="669"/>
      <c r="F139" s="669"/>
      <c r="G139" s="669"/>
      <c r="H139" s="669"/>
      <c r="I139" s="669"/>
      <c r="J139" s="669"/>
      <c r="K139" s="669"/>
      <c r="L139" s="669"/>
      <c r="M139" s="669"/>
      <c r="N139" s="670"/>
      <c r="O139" s="698">
        <v>0</v>
      </c>
      <c r="P139" s="698"/>
      <c r="Q139" s="698">
        <v>0</v>
      </c>
      <c r="R139" s="698"/>
      <c r="S139" s="698">
        <v>0</v>
      </c>
      <c r="T139" s="698"/>
      <c r="U139" s="698">
        <v>0</v>
      </c>
      <c r="V139" s="698"/>
      <c r="W139" s="698">
        <v>0</v>
      </c>
      <c r="X139" s="698"/>
      <c r="Y139" s="698">
        <v>0</v>
      </c>
      <c r="Z139" s="698"/>
      <c r="AA139" s="698">
        <v>0</v>
      </c>
      <c r="AB139" s="698"/>
      <c r="AC139" s="674"/>
      <c r="AD139" s="675"/>
      <c r="AE139" s="676"/>
      <c r="AL139" s="202">
        <f t="shared" si="19"/>
        <v>0</v>
      </c>
    </row>
    <row r="140" spans="1:38" x14ac:dyDescent="0.35">
      <c r="A140" s="710"/>
      <c r="B140" s="669"/>
      <c r="C140" s="669"/>
      <c r="D140" s="669"/>
      <c r="E140" s="669"/>
      <c r="F140" s="669"/>
      <c r="G140" s="669"/>
      <c r="H140" s="669"/>
      <c r="I140" s="669"/>
      <c r="J140" s="669"/>
      <c r="K140" s="669"/>
      <c r="L140" s="669"/>
      <c r="M140" s="669"/>
      <c r="N140" s="670"/>
      <c r="O140" s="698">
        <v>0</v>
      </c>
      <c r="P140" s="698"/>
      <c r="Q140" s="698">
        <v>0</v>
      </c>
      <c r="R140" s="698"/>
      <c r="S140" s="698">
        <v>0</v>
      </c>
      <c r="T140" s="698"/>
      <c r="U140" s="698">
        <v>0</v>
      </c>
      <c r="V140" s="698"/>
      <c r="W140" s="698">
        <v>0</v>
      </c>
      <c r="X140" s="698"/>
      <c r="Y140" s="698">
        <v>0</v>
      </c>
      <c r="Z140" s="698"/>
      <c r="AA140" s="698">
        <v>0</v>
      </c>
      <c r="AB140" s="698"/>
      <c r="AC140" s="674"/>
      <c r="AD140" s="675"/>
      <c r="AE140" s="676"/>
      <c r="AL140" s="202">
        <f t="shared" si="19"/>
        <v>0</v>
      </c>
    </row>
    <row r="141" spans="1:38" x14ac:dyDescent="0.35">
      <c r="A141" s="710"/>
      <c r="B141" s="669"/>
      <c r="C141" s="669"/>
      <c r="D141" s="669"/>
      <c r="E141" s="669"/>
      <c r="F141" s="669"/>
      <c r="G141" s="669"/>
      <c r="H141" s="669"/>
      <c r="I141" s="669"/>
      <c r="J141" s="669"/>
      <c r="K141" s="669"/>
      <c r="L141" s="669"/>
      <c r="M141" s="669"/>
      <c r="N141" s="670"/>
      <c r="O141" s="698">
        <v>0</v>
      </c>
      <c r="P141" s="698"/>
      <c r="Q141" s="698">
        <v>0</v>
      </c>
      <c r="R141" s="698"/>
      <c r="S141" s="698">
        <v>0</v>
      </c>
      <c r="T141" s="698"/>
      <c r="U141" s="698">
        <v>0</v>
      </c>
      <c r="V141" s="698"/>
      <c r="W141" s="698">
        <v>0</v>
      </c>
      <c r="X141" s="698"/>
      <c r="Y141" s="698">
        <v>0</v>
      </c>
      <c r="Z141" s="698"/>
      <c r="AA141" s="698">
        <v>0</v>
      </c>
      <c r="AB141" s="698"/>
      <c r="AC141" s="674"/>
      <c r="AD141" s="675"/>
      <c r="AE141" s="676"/>
      <c r="AL141" s="202">
        <f t="shared" si="19"/>
        <v>0</v>
      </c>
    </row>
    <row r="142" spans="1:38" x14ac:dyDescent="0.35">
      <c r="A142" s="711"/>
      <c r="B142" s="669"/>
      <c r="C142" s="669"/>
      <c r="D142" s="669"/>
      <c r="E142" s="669"/>
      <c r="F142" s="669"/>
      <c r="G142" s="669"/>
      <c r="H142" s="669"/>
      <c r="I142" s="669"/>
      <c r="J142" s="669"/>
      <c r="K142" s="669"/>
      <c r="L142" s="669"/>
      <c r="M142" s="669"/>
      <c r="N142" s="670"/>
      <c r="O142" s="698">
        <v>0</v>
      </c>
      <c r="P142" s="698"/>
      <c r="Q142" s="698">
        <v>0</v>
      </c>
      <c r="R142" s="698"/>
      <c r="S142" s="698">
        <v>0</v>
      </c>
      <c r="T142" s="698"/>
      <c r="U142" s="698">
        <v>0</v>
      </c>
      <c r="V142" s="698"/>
      <c r="W142" s="698">
        <v>0</v>
      </c>
      <c r="X142" s="698"/>
      <c r="Y142" s="698">
        <v>0</v>
      </c>
      <c r="Z142" s="698"/>
      <c r="AA142" s="698">
        <v>0</v>
      </c>
      <c r="AB142" s="698"/>
      <c r="AC142" s="674"/>
      <c r="AD142" s="675"/>
      <c r="AE142" s="676"/>
      <c r="AL142" s="202">
        <f t="shared" si="19"/>
        <v>0</v>
      </c>
    </row>
    <row r="143" spans="1:38" ht="15" thickBot="1" x14ac:dyDescent="0.4">
      <c r="A143" s="729" t="s">
        <v>72</v>
      </c>
      <c r="B143" s="730"/>
      <c r="C143" s="730"/>
      <c r="D143" s="730"/>
      <c r="E143" s="730"/>
      <c r="F143" s="730"/>
      <c r="G143" s="730"/>
      <c r="H143" s="730"/>
      <c r="I143" s="730"/>
      <c r="J143" s="730"/>
      <c r="K143" s="730"/>
      <c r="L143" s="730"/>
      <c r="M143" s="730"/>
      <c r="N143" s="731"/>
      <c r="O143" s="707">
        <f>SUM(O137:P142)</f>
        <v>0</v>
      </c>
      <c r="P143" s="708"/>
      <c r="Q143" s="707">
        <f>SUM(Q137:R142)</f>
        <v>0</v>
      </c>
      <c r="R143" s="708"/>
      <c r="S143" s="707">
        <f>SUM(S137:T142)</f>
        <v>0</v>
      </c>
      <c r="T143" s="708"/>
      <c r="U143" s="707">
        <f>SUM(U137:V142)</f>
        <v>0</v>
      </c>
      <c r="V143" s="708"/>
      <c r="W143" s="707">
        <f>SUM(W137:X142)</f>
        <v>0</v>
      </c>
      <c r="X143" s="708"/>
      <c r="Y143" s="707">
        <f>SUM(Y137:Z142)</f>
        <v>0</v>
      </c>
      <c r="Z143" s="708"/>
      <c r="AA143" s="707">
        <f>SUM(AA137:AB142)</f>
        <v>0</v>
      </c>
      <c r="AB143" s="708"/>
      <c r="AC143" s="701">
        <f>SUM(O143:AB143)</f>
        <v>0</v>
      </c>
      <c r="AD143" s="702"/>
      <c r="AE143" s="703"/>
    </row>
    <row r="144" spans="1:38" x14ac:dyDescent="0.35">
      <c r="A144" s="694" t="s">
        <v>74</v>
      </c>
      <c r="B144" s="695"/>
      <c r="C144" s="695"/>
      <c r="D144" s="695"/>
      <c r="E144" s="695"/>
      <c r="F144" s="695"/>
      <c r="G144" s="695"/>
      <c r="H144" s="695"/>
      <c r="I144" s="696" t="s">
        <v>293</v>
      </c>
      <c r="J144" s="696"/>
      <c r="K144" s="696"/>
      <c r="L144" s="696"/>
      <c r="M144" s="696"/>
      <c r="N144" s="697"/>
      <c r="O144" s="677">
        <v>0</v>
      </c>
      <c r="P144" s="677"/>
      <c r="Q144" s="677">
        <v>1385.68</v>
      </c>
      <c r="R144" s="677"/>
      <c r="S144" s="677">
        <v>0</v>
      </c>
      <c r="T144" s="677"/>
      <c r="U144" s="677">
        <v>0</v>
      </c>
      <c r="V144" s="677"/>
      <c r="W144" s="677">
        <v>0</v>
      </c>
      <c r="X144" s="677"/>
      <c r="Y144" s="677">
        <v>0</v>
      </c>
      <c r="Z144" s="677"/>
      <c r="AA144" s="677">
        <v>0</v>
      </c>
      <c r="AB144" s="677"/>
      <c r="AC144" s="681">
        <f>SUM(O144:AB144)</f>
        <v>1385.68</v>
      </c>
      <c r="AD144" s="682"/>
      <c r="AE144" s="683"/>
    </row>
    <row r="145" spans="1:38" x14ac:dyDescent="0.35">
      <c r="A145" s="726"/>
      <c r="B145" s="727"/>
      <c r="C145" s="727"/>
      <c r="D145" s="727"/>
      <c r="E145" s="727"/>
      <c r="F145" s="727"/>
      <c r="G145" s="727"/>
      <c r="H145" s="727"/>
      <c r="I145" s="727"/>
      <c r="J145" s="727"/>
      <c r="K145" s="727"/>
      <c r="L145" s="727"/>
      <c r="M145" s="727"/>
      <c r="N145" s="728"/>
      <c r="O145" s="691"/>
      <c r="P145" s="691"/>
      <c r="Q145" s="691"/>
      <c r="R145" s="691"/>
      <c r="S145" s="691"/>
      <c r="T145" s="691"/>
      <c r="U145" s="691"/>
      <c r="V145" s="691"/>
      <c r="W145" s="691"/>
      <c r="X145" s="691"/>
      <c r="Y145" s="691"/>
      <c r="Z145" s="691"/>
      <c r="AA145" s="691"/>
      <c r="AB145" s="691"/>
      <c r="AC145" s="684"/>
      <c r="AD145" s="684"/>
      <c r="AE145" s="685"/>
    </row>
    <row r="146" spans="1:38" ht="15" customHeight="1" x14ac:dyDescent="0.35">
      <c r="A146" s="709" t="s">
        <v>340</v>
      </c>
      <c r="B146" s="712"/>
      <c r="C146" s="712"/>
      <c r="D146" s="712"/>
      <c r="E146" s="712"/>
      <c r="F146" s="712"/>
      <c r="G146" s="712"/>
      <c r="H146" s="712"/>
      <c r="I146" s="712"/>
      <c r="J146" s="712"/>
      <c r="K146" s="712"/>
      <c r="L146" s="712"/>
      <c r="M146" s="712"/>
      <c r="N146" s="713"/>
      <c r="O146" s="699">
        <v>0</v>
      </c>
      <c r="P146" s="700"/>
      <c r="Q146" s="699">
        <v>883.8</v>
      </c>
      <c r="R146" s="700"/>
      <c r="S146" s="699">
        <v>0</v>
      </c>
      <c r="T146" s="700"/>
      <c r="U146" s="699">
        <v>0</v>
      </c>
      <c r="V146" s="700"/>
      <c r="W146" s="699">
        <v>0</v>
      </c>
      <c r="X146" s="700"/>
      <c r="Y146" s="699">
        <v>0</v>
      </c>
      <c r="Z146" s="700"/>
      <c r="AA146" s="699">
        <v>0</v>
      </c>
      <c r="AB146" s="700"/>
      <c r="AC146" s="671">
        <f>AC154/AC144</f>
        <v>0.70997632931124066</v>
      </c>
      <c r="AD146" s="672"/>
      <c r="AE146" s="673"/>
      <c r="AL146" s="202">
        <f t="shared" ref="AL146:AL153" si="20">B146</f>
        <v>0</v>
      </c>
    </row>
    <row r="147" spans="1:38" x14ac:dyDescent="0.35">
      <c r="A147" s="710"/>
      <c r="B147" s="669"/>
      <c r="C147" s="669"/>
      <c r="D147" s="669"/>
      <c r="E147" s="669"/>
      <c r="F147" s="669"/>
      <c r="G147" s="669"/>
      <c r="H147" s="669"/>
      <c r="I147" s="669"/>
      <c r="J147" s="669"/>
      <c r="K147" s="669"/>
      <c r="L147" s="669"/>
      <c r="M147" s="669"/>
      <c r="N147" s="670"/>
      <c r="O147" s="698">
        <v>0</v>
      </c>
      <c r="P147" s="698"/>
      <c r="Q147" s="698">
        <v>0</v>
      </c>
      <c r="R147" s="698"/>
      <c r="S147" s="698">
        <v>0</v>
      </c>
      <c r="T147" s="698"/>
      <c r="U147" s="698">
        <v>0</v>
      </c>
      <c r="V147" s="698"/>
      <c r="W147" s="698">
        <v>0</v>
      </c>
      <c r="X147" s="698"/>
      <c r="Y147" s="698">
        <v>0</v>
      </c>
      <c r="Z147" s="698"/>
      <c r="AA147" s="698">
        <v>0</v>
      </c>
      <c r="AB147" s="698"/>
      <c r="AC147" s="674"/>
      <c r="AD147" s="675"/>
      <c r="AE147" s="676"/>
      <c r="AL147" s="202">
        <f t="shared" si="20"/>
        <v>0</v>
      </c>
    </row>
    <row r="148" spans="1:38" x14ac:dyDescent="0.35">
      <c r="A148" s="710"/>
      <c r="B148" s="669"/>
      <c r="C148" s="669"/>
      <c r="D148" s="669"/>
      <c r="E148" s="669"/>
      <c r="F148" s="669"/>
      <c r="G148" s="669"/>
      <c r="H148" s="669"/>
      <c r="I148" s="669"/>
      <c r="J148" s="669"/>
      <c r="K148" s="669"/>
      <c r="L148" s="669"/>
      <c r="M148" s="669"/>
      <c r="N148" s="670"/>
      <c r="O148" s="698">
        <v>0</v>
      </c>
      <c r="P148" s="698"/>
      <c r="Q148" s="698">
        <v>0</v>
      </c>
      <c r="R148" s="698"/>
      <c r="S148" s="698">
        <v>0</v>
      </c>
      <c r="T148" s="698"/>
      <c r="U148" s="698">
        <v>0</v>
      </c>
      <c r="V148" s="698"/>
      <c r="W148" s="698">
        <v>0</v>
      </c>
      <c r="X148" s="698"/>
      <c r="Y148" s="698">
        <v>0</v>
      </c>
      <c r="Z148" s="698"/>
      <c r="AA148" s="698">
        <v>0</v>
      </c>
      <c r="AB148" s="698"/>
      <c r="AC148" s="674"/>
      <c r="AD148" s="675"/>
      <c r="AE148" s="676"/>
      <c r="AL148" s="202">
        <f t="shared" si="20"/>
        <v>0</v>
      </c>
    </row>
    <row r="149" spans="1:38" x14ac:dyDescent="0.35">
      <c r="A149" s="710"/>
      <c r="B149" s="669"/>
      <c r="C149" s="669"/>
      <c r="D149" s="669"/>
      <c r="E149" s="669"/>
      <c r="F149" s="669"/>
      <c r="G149" s="669"/>
      <c r="H149" s="669"/>
      <c r="I149" s="669"/>
      <c r="J149" s="669"/>
      <c r="K149" s="669"/>
      <c r="L149" s="669"/>
      <c r="M149" s="669"/>
      <c r="N149" s="670"/>
      <c r="O149" s="698">
        <v>0</v>
      </c>
      <c r="P149" s="698"/>
      <c r="Q149" s="698">
        <v>0</v>
      </c>
      <c r="R149" s="698"/>
      <c r="S149" s="698">
        <v>0</v>
      </c>
      <c r="T149" s="698"/>
      <c r="U149" s="698">
        <v>0</v>
      </c>
      <c r="V149" s="698"/>
      <c r="W149" s="698">
        <v>0</v>
      </c>
      <c r="X149" s="698"/>
      <c r="Y149" s="698">
        <v>0</v>
      </c>
      <c r="Z149" s="698"/>
      <c r="AA149" s="698">
        <v>0</v>
      </c>
      <c r="AB149" s="698"/>
      <c r="AC149" s="674"/>
      <c r="AD149" s="675"/>
      <c r="AE149" s="676"/>
      <c r="AL149" s="202">
        <f t="shared" si="20"/>
        <v>0</v>
      </c>
    </row>
    <row r="150" spans="1:38" x14ac:dyDescent="0.35">
      <c r="A150" s="710"/>
      <c r="B150" s="669"/>
      <c r="C150" s="669"/>
      <c r="D150" s="669"/>
      <c r="E150" s="669"/>
      <c r="F150" s="669"/>
      <c r="G150" s="669"/>
      <c r="H150" s="669"/>
      <c r="I150" s="669"/>
      <c r="J150" s="669"/>
      <c r="K150" s="669"/>
      <c r="L150" s="669"/>
      <c r="M150" s="669"/>
      <c r="N150" s="670"/>
      <c r="O150" s="698">
        <v>0</v>
      </c>
      <c r="P150" s="698"/>
      <c r="Q150" s="698">
        <v>0</v>
      </c>
      <c r="R150" s="698"/>
      <c r="S150" s="698">
        <v>0</v>
      </c>
      <c r="T150" s="698"/>
      <c r="U150" s="698">
        <v>0</v>
      </c>
      <c r="V150" s="698"/>
      <c r="W150" s="698">
        <v>0</v>
      </c>
      <c r="X150" s="698"/>
      <c r="Y150" s="698">
        <v>0</v>
      </c>
      <c r="Z150" s="698"/>
      <c r="AA150" s="698">
        <v>0</v>
      </c>
      <c r="AB150" s="698"/>
      <c r="AC150" s="674"/>
      <c r="AD150" s="675"/>
      <c r="AE150" s="676"/>
      <c r="AL150" s="202">
        <f t="shared" si="20"/>
        <v>0</v>
      </c>
    </row>
    <row r="151" spans="1:38" x14ac:dyDescent="0.35">
      <c r="A151" s="710"/>
      <c r="B151" s="669"/>
      <c r="C151" s="669"/>
      <c r="D151" s="669"/>
      <c r="E151" s="669"/>
      <c r="F151" s="669"/>
      <c r="G151" s="669"/>
      <c r="H151" s="669"/>
      <c r="I151" s="669"/>
      <c r="J151" s="669"/>
      <c r="K151" s="669"/>
      <c r="L151" s="669"/>
      <c r="M151" s="669"/>
      <c r="N151" s="670"/>
      <c r="O151" s="698">
        <v>0</v>
      </c>
      <c r="P151" s="698"/>
      <c r="Q151" s="698">
        <v>0</v>
      </c>
      <c r="R151" s="698"/>
      <c r="S151" s="698">
        <v>0</v>
      </c>
      <c r="T151" s="698"/>
      <c r="U151" s="698">
        <v>0</v>
      </c>
      <c r="V151" s="698"/>
      <c r="W151" s="698">
        <v>0</v>
      </c>
      <c r="X151" s="698"/>
      <c r="Y151" s="698">
        <v>0</v>
      </c>
      <c r="Z151" s="698"/>
      <c r="AA151" s="698">
        <v>0</v>
      </c>
      <c r="AB151" s="698"/>
      <c r="AC151" s="674"/>
      <c r="AD151" s="675"/>
      <c r="AE151" s="676"/>
      <c r="AL151" s="202">
        <f t="shared" si="20"/>
        <v>0</v>
      </c>
    </row>
    <row r="152" spans="1:38" x14ac:dyDescent="0.35">
      <c r="A152" s="710"/>
      <c r="B152" s="669"/>
      <c r="C152" s="669"/>
      <c r="D152" s="669"/>
      <c r="E152" s="669"/>
      <c r="F152" s="669"/>
      <c r="G152" s="669"/>
      <c r="H152" s="669"/>
      <c r="I152" s="669"/>
      <c r="J152" s="669"/>
      <c r="K152" s="669"/>
      <c r="L152" s="669"/>
      <c r="M152" s="669"/>
      <c r="N152" s="670"/>
      <c r="O152" s="698">
        <v>0</v>
      </c>
      <c r="P152" s="698"/>
      <c r="Q152" s="698">
        <v>0</v>
      </c>
      <c r="R152" s="698"/>
      <c r="S152" s="698">
        <v>0</v>
      </c>
      <c r="T152" s="698"/>
      <c r="U152" s="698">
        <v>0</v>
      </c>
      <c r="V152" s="698"/>
      <c r="W152" s="698">
        <v>0</v>
      </c>
      <c r="X152" s="698"/>
      <c r="Y152" s="698">
        <v>0</v>
      </c>
      <c r="Z152" s="698"/>
      <c r="AA152" s="698">
        <v>0</v>
      </c>
      <c r="AB152" s="698"/>
      <c r="AC152" s="674"/>
      <c r="AD152" s="675"/>
      <c r="AE152" s="676"/>
      <c r="AL152" s="202">
        <f t="shared" si="20"/>
        <v>0</v>
      </c>
    </row>
    <row r="153" spans="1:38" x14ac:dyDescent="0.35">
      <c r="A153" s="711"/>
      <c r="B153" s="669"/>
      <c r="C153" s="669"/>
      <c r="D153" s="669"/>
      <c r="E153" s="669"/>
      <c r="F153" s="669"/>
      <c r="G153" s="669"/>
      <c r="H153" s="669"/>
      <c r="I153" s="669"/>
      <c r="J153" s="669"/>
      <c r="K153" s="669"/>
      <c r="L153" s="669"/>
      <c r="M153" s="669"/>
      <c r="N153" s="670"/>
      <c r="O153" s="698">
        <v>0</v>
      </c>
      <c r="P153" s="698"/>
      <c r="Q153" s="698">
        <v>0</v>
      </c>
      <c r="R153" s="698"/>
      <c r="S153" s="698">
        <v>0</v>
      </c>
      <c r="T153" s="698"/>
      <c r="U153" s="698">
        <v>0</v>
      </c>
      <c r="V153" s="698"/>
      <c r="W153" s="698">
        <v>0</v>
      </c>
      <c r="X153" s="698"/>
      <c r="Y153" s="698">
        <v>0</v>
      </c>
      <c r="Z153" s="698"/>
      <c r="AA153" s="698">
        <v>100</v>
      </c>
      <c r="AB153" s="698"/>
      <c r="AC153" s="674"/>
      <c r="AD153" s="675"/>
      <c r="AE153" s="676"/>
      <c r="AL153" s="202">
        <f t="shared" si="20"/>
        <v>0</v>
      </c>
    </row>
    <row r="154" spans="1:38" ht="15" thickBot="1" x14ac:dyDescent="0.4">
      <c r="A154" s="704" t="s">
        <v>72</v>
      </c>
      <c r="B154" s="705"/>
      <c r="C154" s="705"/>
      <c r="D154" s="705"/>
      <c r="E154" s="705"/>
      <c r="F154" s="705"/>
      <c r="G154" s="705"/>
      <c r="H154" s="705"/>
      <c r="I154" s="705"/>
      <c r="J154" s="705"/>
      <c r="K154" s="705"/>
      <c r="L154" s="705"/>
      <c r="M154" s="705"/>
      <c r="N154" s="706"/>
      <c r="O154" s="707">
        <f>SUM(O146:P153)</f>
        <v>0</v>
      </c>
      <c r="P154" s="708"/>
      <c r="Q154" s="707">
        <f>SUM(Q146:R153)</f>
        <v>883.8</v>
      </c>
      <c r="R154" s="708"/>
      <c r="S154" s="707">
        <f>SUM(S146:T153)</f>
        <v>0</v>
      </c>
      <c r="T154" s="708"/>
      <c r="U154" s="707">
        <f>SUM(U146:V153)</f>
        <v>0</v>
      </c>
      <c r="V154" s="708"/>
      <c r="W154" s="707">
        <f>SUM(W146:X153)</f>
        <v>0</v>
      </c>
      <c r="X154" s="708"/>
      <c r="Y154" s="707">
        <f>SUM(Y146:Z153)</f>
        <v>0</v>
      </c>
      <c r="Z154" s="708"/>
      <c r="AA154" s="707">
        <f>SUM(AA146:AB153)</f>
        <v>100</v>
      </c>
      <c r="AB154" s="708"/>
      <c r="AC154" s="701">
        <f>SUM(O154:AB154)</f>
        <v>983.8</v>
      </c>
      <c r="AD154" s="702"/>
      <c r="AE154" s="703"/>
    </row>
    <row r="155" spans="1:38" x14ac:dyDescent="0.35">
      <c r="A155" s="694" t="s">
        <v>75</v>
      </c>
      <c r="B155" s="695"/>
      <c r="C155" s="695"/>
      <c r="D155" s="695"/>
      <c r="E155" s="695"/>
      <c r="F155" s="695"/>
      <c r="G155" s="695"/>
      <c r="H155" s="695"/>
      <c r="I155" s="696" t="s">
        <v>293</v>
      </c>
      <c r="J155" s="696"/>
      <c r="K155" s="696"/>
      <c r="L155" s="696"/>
      <c r="M155" s="696"/>
      <c r="N155" s="697"/>
      <c r="O155" s="677">
        <v>0</v>
      </c>
      <c r="P155" s="677"/>
      <c r="Q155" s="677">
        <v>0</v>
      </c>
      <c r="R155" s="677"/>
      <c r="S155" s="677">
        <v>0</v>
      </c>
      <c r="T155" s="677"/>
      <c r="U155" s="677">
        <v>0</v>
      </c>
      <c r="V155" s="677"/>
      <c r="W155" s="677">
        <v>0</v>
      </c>
      <c r="X155" s="677"/>
      <c r="Y155" s="677">
        <v>0</v>
      </c>
      <c r="Z155" s="677"/>
      <c r="AA155" s="677">
        <v>0</v>
      </c>
      <c r="AB155" s="677"/>
      <c r="AC155" s="681">
        <f>SUM(O155:AB155)</f>
        <v>0</v>
      </c>
      <c r="AD155" s="682"/>
      <c r="AE155" s="683"/>
    </row>
    <row r="156" spans="1:38" x14ac:dyDescent="0.35">
      <c r="A156" s="747" t="s">
        <v>307</v>
      </c>
      <c r="B156" s="748"/>
      <c r="C156" s="748"/>
      <c r="D156" s="748"/>
      <c r="E156" s="748"/>
      <c r="F156" s="748"/>
      <c r="G156" s="748"/>
      <c r="H156" s="748"/>
      <c r="I156" s="748"/>
      <c r="J156" s="748"/>
      <c r="K156" s="748"/>
      <c r="L156" s="748"/>
      <c r="M156" s="748"/>
      <c r="N156" s="749"/>
      <c r="O156" s="691"/>
      <c r="P156" s="691"/>
      <c r="Q156" s="691"/>
      <c r="R156" s="691"/>
      <c r="S156" s="691"/>
      <c r="T156" s="691"/>
      <c r="U156" s="691"/>
      <c r="V156" s="691"/>
      <c r="W156" s="691"/>
      <c r="X156" s="691"/>
      <c r="Y156" s="691"/>
      <c r="Z156" s="691"/>
      <c r="AA156" s="691"/>
      <c r="AB156" s="691"/>
      <c r="AC156" s="684"/>
      <c r="AD156" s="684"/>
      <c r="AE156" s="685"/>
    </row>
    <row r="157" spans="1:38" x14ac:dyDescent="0.35">
      <c r="A157" s="709" t="s">
        <v>340</v>
      </c>
      <c r="B157" s="712"/>
      <c r="C157" s="712"/>
      <c r="D157" s="712"/>
      <c r="E157" s="712"/>
      <c r="F157" s="712"/>
      <c r="G157" s="712"/>
      <c r="H157" s="712"/>
      <c r="I157" s="712"/>
      <c r="J157" s="712"/>
      <c r="K157" s="712"/>
      <c r="L157" s="712"/>
      <c r="M157" s="712"/>
      <c r="N157" s="713"/>
      <c r="O157" s="699">
        <v>0</v>
      </c>
      <c r="P157" s="700"/>
      <c r="Q157" s="699">
        <v>0</v>
      </c>
      <c r="R157" s="700"/>
      <c r="S157" s="699">
        <v>0</v>
      </c>
      <c r="T157" s="700"/>
      <c r="U157" s="699">
        <v>0</v>
      </c>
      <c r="V157" s="700"/>
      <c r="W157" s="699">
        <v>0</v>
      </c>
      <c r="X157" s="700"/>
      <c r="Y157" s="699">
        <v>0</v>
      </c>
      <c r="Z157" s="700"/>
      <c r="AA157" s="699">
        <v>0</v>
      </c>
      <c r="AB157" s="700"/>
      <c r="AC157" s="671" t="e">
        <f>AC163/AC155</f>
        <v>#DIV/0!</v>
      </c>
      <c r="AD157" s="672"/>
      <c r="AE157" s="673"/>
      <c r="AL157" s="202">
        <f t="shared" ref="AL157:AL162" si="21">B157</f>
        <v>0</v>
      </c>
    </row>
    <row r="158" spans="1:38" x14ac:dyDescent="0.35">
      <c r="A158" s="710"/>
      <c r="B158" s="669"/>
      <c r="C158" s="669"/>
      <c r="D158" s="669"/>
      <c r="E158" s="669"/>
      <c r="F158" s="669"/>
      <c r="G158" s="669"/>
      <c r="H158" s="669"/>
      <c r="I158" s="669"/>
      <c r="J158" s="669"/>
      <c r="K158" s="669"/>
      <c r="L158" s="669"/>
      <c r="M158" s="669"/>
      <c r="N158" s="670"/>
      <c r="O158" s="698">
        <v>0</v>
      </c>
      <c r="P158" s="698"/>
      <c r="Q158" s="698">
        <v>0</v>
      </c>
      <c r="R158" s="698"/>
      <c r="S158" s="698">
        <v>0</v>
      </c>
      <c r="T158" s="698"/>
      <c r="U158" s="698">
        <v>0</v>
      </c>
      <c r="V158" s="698"/>
      <c r="W158" s="698">
        <v>0</v>
      </c>
      <c r="X158" s="698"/>
      <c r="Y158" s="698">
        <v>0</v>
      </c>
      <c r="Z158" s="698"/>
      <c r="AA158" s="698">
        <v>0</v>
      </c>
      <c r="AB158" s="698"/>
      <c r="AC158" s="674"/>
      <c r="AD158" s="675"/>
      <c r="AE158" s="676"/>
      <c r="AL158" s="202">
        <f t="shared" si="21"/>
        <v>0</v>
      </c>
    </row>
    <row r="159" spans="1:38" x14ac:dyDescent="0.35">
      <c r="A159" s="710"/>
      <c r="B159" s="669"/>
      <c r="C159" s="669"/>
      <c r="D159" s="669"/>
      <c r="E159" s="669"/>
      <c r="F159" s="669"/>
      <c r="G159" s="669"/>
      <c r="H159" s="669"/>
      <c r="I159" s="669"/>
      <c r="J159" s="669"/>
      <c r="K159" s="669"/>
      <c r="L159" s="669"/>
      <c r="M159" s="669"/>
      <c r="N159" s="670"/>
      <c r="O159" s="698">
        <v>0</v>
      </c>
      <c r="P159" s="698"/>
      <c r="Q159" s="698">
        <v>0</v>
      </c>
      <c r="R159" s="698"/>
      <c r="S159" s="698">
        <v>0</v>
      </c>
      <c r="T159" s="698"/>
      <c r="U159" s="698">
        <v>0</v>
      </c>
      <c r="V159" s="698"/>
      <c r="W159" s="698">
        <v>0</v>
      </c>
      <c r="X159" s="698"/>
      <c r="Y159" s="698">
        <v>0</v>
      </c>
      <c r="Z159" s="698"/>
      <c r="AA159" s="698">
        <v>0</v>
      </c>
      <c r="AB159" s="698"/>
      <c r="AC159" s="674"/>
      <c r="AD159" s="675"/>
      <c r="AE159" s="676"/>
      <c r="AL159" s="202">
        <f t="shared" si="21"/>
        <v>0</v>
      </c>
    </row>
    <row r="160" spans="1:38" x14ac:dyDescent="0.35">
      <c r="A160" s="710"/>
      <c r="B160" s="669"/>
      <c r="C160" s="669"/>
      <c r="D160" s="669"/>
      <c r="E160" s="669"/>
      <c r="F160" s="669"/>
      <c r="G160" s="669"/>
      <c r="H160" s="669"/>
      <c r="I160" s="669"/>
      <c r="J160" s="669"/>
      <c r="K160" s="669"/>
      <c r="L160" s="669"/>
      <c r="M160" s="669"/>
      <c r="N160" s="670"/>
      <c r="O160" s="698">
        <v>0</v>
      </c>
      <c r="P160" s="698"/>
      <c r="Q160" s="698">
        <v>0</v>
      </c>
      <c r="R160" s="698"/>
      <c r="S160" s="698">
        <v>0</v>
      </c>
      <c r="T160" s="698"/>
      <c r="U160" s="698">
        <v>0</v>
      </c>
      <c r="V160" s="698"/>
      <c r="W160" s="698">
        <v>0</v>
      </c>
      <c r="X160" s="698"/>
      <c r="Y160" s="698">
        <v>0</v>
      </c>
      <c r="Z160" s="698"/>
      <c r="AA160" s="698">
        <v>0</v>
      </c>
      <c r="AB160" s="698"/>
      <c r="AC160" s="674"/>
      <c r="AD160" s="675"/>
      <c r="AE160" s="676"/>
      <c r="AL160" s="202">
        <f t="shared" si="21"/>
        <v>0</v>
      </c>
    </row>
    <row r="161" spans="1:38" x14ac:dyDescent="0.35">
      <c r="A161" s="710"/>
      <c r="B161" s="669"/>
      <c r="C161" s="669"/>
      <c r="D161" s="669"/>
      <c r="E161" s="669"/>
      <c r="F161" s="669"/>
      <c r="G161" s="669"/>
      <c r="H161" s="669"/>
      <c r="I161" s="669"/>
      <c r="J161" s="669"/>
      <c r="K161" s="669"/>
      <c r="L161" s="669"/>
      <c r="M161" s="669"/>
      <c r="N161" s="670"/>
      <c r="O161" s="698">
        <v>0</v>
      </c>
      <c r="P161" s="698"/>
      <c r="Q161" s="698">
        <v>0</v>
      </c>
      <c r="R161" s="698"/>
      <c r="S161" s="698">
        <v>0</v>
      </c>
      <c r="T161" s="698"/>
      <c r="U161" s="698">
        <v>0</v>
      </c>
      <c r="V161" s="698"/>
      <c r="W161" s="698">
        <v>0</v>
      </c>
      <c r="X161" s="698"/>
      <c r="Y161" s="698">
        <v>0</v>
      </c>
      <c r="Z161" s="698"/>
      <c r="AA161" s="698">
        <v>0</v>
      </c>
      <c r="AB161" s="698"/>
      <c r="AC161" s="674"/>
      <c r="AD161" s="675"/>
      <c r="AE161" s="676"/>
      <c r="AL161" s="202">
        <f t="shared" si="21"/>
        <v>0</v>
      </c>
    </row>
    <row r="162" spans="1:38" x14ac:dyDescent="0.35">
      <c r="A162" s="711"/>
      <c r="B162" s="669"/>
      <c r="C162" s="669"/>
      <c r="D162" s="669"/>
      <c r="E162" s="669"/>
      <c r="F162" s="669"/>
      <c r="G162" s="669"/>
      <c r="H162" s="669"/>
      <c r="I162" s="669"/>
      <c r="J162" s="669"/>
      <c r="K162" s="669"/>
      <c r="L162" s="669"/>
      <c r="M162" s="669"/>
      <c r="N162" s="670"/>
      <c r="O162" s="698">
        <v>0</v>
      </c>
      <c r="P162" s="698"/>
      <c r="Q162" s="698">
        <v>0</v>
      </c>
      <c r="R162" s="698"/>
      <c r="S162" s="698">
        <v>0</v>
      </c>
      <c r="T162" s="698"/>
      <c r="U162" s="698">
        <v>0</v>
      </c>
      <c r="V162" s="698"/>
      <c r="W162" s="698">
        <v>0</v>
      </c>
      <c r="X162" s="698"/>
      <c r="Y162" s="698">
        <v>0</v>
      </c>
      <c r="Z162" s="698"/>
      <c r="AA162" s="698">
        <v>0</v>
      </c>
      <c r="AB162" s="698"/>
      <c r="AC162" s="674"/>
      <c r="AD162" s="675"/>
      <c r="AE162" s="676"/>
      <c r="AL162" s="202">
        <f t="shared" si="21"/>
        <v>0</v>
      </c>
    </row>
    <row r="163" spans="1:38" x14ac:dyDescent="0.35">
      <c r="A163" s="740" t="s">
        <v>72</v>
      </c>
      <c r="B163" s="741"/>
      <c r="C163" s="741"/>
      <c r="D163" s="741"/>
      <c r="E163" s="741"/>
      <c r="F163" s="741"/>
      <c r="G163" s="741"/>
      <c r="H163" s="741"/>
      <c r="I163" s="741"/>
      <c r="J163" s="741"/>
      <c r="K163" s="741"/>
      <c r="L163" s="741"/>
      <c r="M163" s="741"/>
      <c r="N163" s="742"/>
      <c r="O163" s="743">
        <f>SUM(O157:P162)</f>
        <v>0</v>
      </c>
      <c r="P163" s="691"/>
      <c r="Q163" s="743">
        <f>SUM(Q157:R162)</f>
        <v>0</v>
      </c>
      <c r="R163" s="691"/>
      <c r="S163" s="743">
        <f>SUM(S157:T162)</f>
        <v>0</v>
      </c>
      <c r="T163" s="691"/>
      <c r="U163" s="743">
        <f>SUM(U157:V162)</f>
        <v>0</v>
      </c>
      <c r="V163" s="691"/>
      <c r="W163" s="743">
        <f>SUM(W157:X162)</f>
        <v>0</v>
      </c>
      <c r="X163" s="691"/>
      <c r="Y163" s="743">
        <f>SUM(Y157:Z162)</f>
        <v>0</v>
      </c>
      <c r="Z163" s="691"/>
      <c r="AA163" s="743">
        <f>SUM(AA157:AB162)</f>
        <v>0</v>
      </c>
      <c r="AB163" s="691"/>
      <c r="AC163" s="732">
        <f>SUM(O163:AB163)</f>
        <v>0</v>
      </c>
      <c r="AD163" s="733"/>
      <c r="AE163" s="734"/>
    </row>
    <row r="164" spans="1:38" x14ac:dyDescent="0.35">
      <c r="A164" s="735" t="s">
        <v>75</v>
      </c>
      <c r="B164" s="736"/>
      <c r="C164" s="736"/>
      <c r="D164" s="736"/>
      <c r="E164" s="736"/>
      <c r="F164" s="736"/>
      <c r="G164" s="736"/>
      <c r="H164" s="736"/>
      <c r="I164" s="737" t="s">
        <v>293</v>
      </c>
      <c r="J164" s="737"/>
      <c r="K164" s="737"/>
      <c r="L164" s="737"/>
      <c r="M164" s="737"/>
      <c r="N164" s="738"/>
      <c r="O164" s="739">
        <v>0</v>
      </c>
      <c r="P164" s="739"/>
      <c r="Q164" s="739">
        <v>0</v>
      </c>
      <c r="R164" s="739"/>
      <c r="S164" s="739">
        <v>0</v>
      </c>
      <c r="T164" s="739"/>
      <c r="U164" s="739">
        <v>0</v>
      </c>
      <c r="V164" s="739"/>
      <c r="W164" s="739">
        <v>0</v>
      </c>
      <c r="X164" s="739"/>
      <c r="Y164" s="739">
        <v>0</v>
      </c>
      <c r="Z164" s="739"/>
      <c r="AA164" s="739">
        <v>0</v>
      </c>
      <c r="AB164" s="739"/>
      <c r="AC164" s="744">
        <f>SUM(O164:AB164)</f>
        <v>0</v>
      </c>
      <c r="AD164" s="745"/>
      <c r="AE164" s="746"/>
    </row>
    <row r="165" spans="1:38" x14ac:dyDescent="0.35">
      <c r="A165" s="747" t="s">
        <v>308</v>
      </c>
      <c r="B165" s="748"/>
      <c r="C165" s="748"/>
      <c r="D165" s="748"/>
      <c r="E165" s="748"/>
      <c r="F165" s="748"/>
      <c r="G165" s="748"/>
      <c r="H165" s="748"/>
      <c r="I165" s="748"/>
      <c r="J165" s="748"/>
      <c r="K165" s="748"/>
      <c r="L165" s="748"/>
      <c r="M165" s="748"/>
      <c r="N165" s="749"/>
      <c r="O165" s="691"/>
      <c r="P165" s="691"/>
      <c r="Q165" s="691"/>
      <c r="R165" s="691"/>
      <c r="S165" s="691"/>
      <c r="T165" s="691"/>
      <c r="U165" s="691"/>
      <c r="V165" s="691"/>
      <c r="W165" s="691"/>
      <c r="X165" s="691"/>
      <c r="Y165" s="691"/>
      <c r="Z165" s="691"/>
      <c r="AA165" s="691"/>
      <c r="AB165" s="691"/>
      <c r="AC165" s="723"/>
      <c r="AD165" s="724"/>
      <c r="AE165" s="725"/>
    </row>
    <row r="166" spans="1:38" x14ac:dyDescent="0.35">
      <c r="A166" s="709" t="s">
        <v>340</v>
      </c>
      <c r="B166" s="712"/>
      <c r="C166" s="712"/>
      <c r="D166" s="712"/>
      <c r="E166" s="712"/>
      <c r="F166" s="712"/>
      <c r="G166" s="712"/>
      <c r="H166" s="712"/>
      <c r="I166" s="712"/>
      <c r="J166" s="712"/>
      <c r="K166" s="712"/>
      <c r="L166" s="712"/>
      <c r="M166" s="712"/>
      <c r="N166" s="713"/>
      <c r="O166" s="699">
        <v>0</v>
      </c>
      <c r="P166" s="700"/>
      <c r="Q166" s="699">
        <v>0</v>
      </c>
      <c r="R166" s="700"/>
      <c r="S166" s="699">
        <v>0</v>
      </c>
      <c r="T166" s="700"/>
      <c r="U166" s="699">
        <v>0</v>
      </c>
      <c r="V166" s="700"/>
      <c r="W166" s="699">
        <v>0</v>
      </c>
      <c r="X166" s="700"/>
      <c r="Y166" s="699">
        <v>0</v>
      </c>
      <c r="Z166" s="700"/>
      <c r="AA166" s="699">
        <v>0</v>
      </c>
      <c r="AB166" s="700"/>
      <c r="AC166" s="671" t="e">
        <f>AC172/AC164</f>
        <v>#DIV/0!</v>
      </c>
      <c r="AD166" s="672"/>
      <c r="AE166" s="673"/>
      <c r="AL166" s="202">
        <f t="shared" ref="AL166:AL171" si="22">B166</f>
        <v>0</v>
      </c>
    </row>
    <row r="167" spans="1:38" x14ac:dyDescent="0.35">
      <c r="A167" s="710"/>
      <c r="B167" s="669"/>
      <c r="C167" s="669"/>
      <c r="D167" s="669"/>
      <c r="E167" s="669"/>
      <c r="F167" s="669"/>
      <c r="G167" s="669"/>
      <c r="H167" s="669"/>
      <c r="I167" s="669"/>
      <c r="J167" s="669"/>
      <c r="K167" s="669"/>
      <c r="L167" s="669"/>
      <c r="M167" s="669"/>
      <c r="N167" s="670"/>
      <c r="O167" s="698">
        <v>0</v>
      </c>
      <c r="P167" s="698"/>
      <c r="Q167" s="698">
        <v>0</v>
      </c>
      <c r="R167" s="698"/>
      <c r="S167" s="698">
        <v>0</v>
      </c>
      <c r="T167" s="698"/>
      <c r="U167" s="698">
        <v>0</v>
      </c>
      <c r="V167" s="698"/>
      <c r="W167" s="698">
        <v>0</v>
      </c>
      <c r="X167" s="698"/>
      <c r="Y167" s="698">
        <v>0</v>
      </c>
      <c r="Z167" s="698"/>
      <c r="AA167" s="698">
        <v>0</v>
      </c>
      <c r="AB167" s="698"/>
      <c r="AC167" s="674"/>
      <c r="AD167" s="675"/>
      <c r="AE167" s="676"/>
      <c r="AL167" s="202">
        <f t="shared" si="22"/>
        <v>0</v>
      </c>
    </row>
    <row r="168" spans="1:38" x14ac:dyDescent="0.35">
      <c r="A168" s="710"/>
      <c r="B168" s="669"/>
      <c r="C168" s="669"/>
      <c r="D168" s="669"/>
      <c r="E168" s="669"/>
      <c r="F168" s="669"/>
      <c r="G168" s="669"/>
      <c r="H168" s="669"/>
      <c r="I168" s="669"/>
      <c r="J168" s="669"/>
      <c r="K168" s="669"/>
      <c r="L168" s="669"/>
      <c r="M168" s="669"/>
      <c r="N168" s="670"/>
      <c r="O168" s="698">
        <v>0</v>
      </c>
      <c r="P168" s="698"/>
      <c r="Q168" s="698">
        <v>0</v>
      </c>
      <c r="R168" s="698"/>
      <c r="S168" s="698">
        <v>0</v>
      </c>
      <c r="T168" s="698"/>
      <c r="U168" s="698">
        <v>0</v>
      </c>
      <c r="V168" s="698"/>
      <c r="W168" s="698">
        <v>0</v>
      </c>
      <c r="X168" s="698"/>
      <c r="Y168" s="698">
        <v>0</v>
      </c>
      <c r="Z168" s="698"/>
      <c r="AA168" s="698">
        <v>0</v>
      </c>
      <c r="AB168" s="698"/>
      <c r="AC168" s="674"/>
      <c r="AD168" s="675"/>
      <c r="AE168" s="676"/>
      <c r="AL168" s="202">
        <f t="shared" si="22"/>
        <v>0</v>
      </c>
    </row>
    <row r="169" spans="1:38" x14ac:dyDescent="0.35">
      <c r="A169" s="710"/>
      <c r="B169" s="669"/>
      <c r="C169" s="669"/>
      <c r="D169" s="669"/>
      <c r="E169" s="669"/>
      <c r="F169" s="669"/>
      <c r="G169" s="669"/>
      <c r="H169" s="669"/>
      <c r="I169" s="669"/>
      <c r="J169" s="669"/>
      <c r="K169" s="669"/>
      <c r="L169" s="669"/>
      <c r="M169" s="669"/>
      <c r="N169" s="670"/>
      <c r="O169" s="698">
        <v>0</v>
      </c>
      <c r="P169" s="698"/>
      <c r="Q169" s="698">
        <v>0</v>
      </c>
      <c r="R169" s="698"/>
      <c r="S169" s="698">
        <v>0</v>
      </c>
      <c r="T169" s="698"/>
      <c r="U169" s="698">
        <v>0</v>
      </c>
      <c r="V169" s="698"/>
      <c r="W169" s="698">
        <v>0</v>
      </c>
      <c r="X169" s="698"/>
      <c r="Y169" s="698">
        <v>0</v>
      </c>
      <c r="Z169" s="698"/>
      <c r="AA169" s="698">
        <v>0</v>
      </c>
      <c r="AB169" s="698"/>
      <c r="AC169" s="674"/>
      <c r="AD169" s="675"/>
      <c r="AE169" s="676"/>
      <c r="AL169" s="202">
        <f t="shared" si="22"/>
        <v>0</v>
      </c>
    </row>
    <row r="170" spans="1:38" x14ac:dyDescent="0.35">
      <c r="A170" s="710"/>
      <c r="B170" s="669"/>
      <c r="C170" s="669"/>
      <c r="D170" s="669"/>
      <c r="E170" s="669"/>
      <c r="F170" s="669"/>
      <c r="G170" s="669"/>
      <c r="H170" s="669"/>
      <c r="I170" s="669"/>
      <c r="J170" s="669"/>
      <c r="K170" s="669"/>
      <c r="L170" s="669"/>
      <c r="M170" s="669"/>
      <c r="N170" s="670"/>
      <c r="O170" s="698">
        <v>0</v>
      </c>
      <c r="P170" s="698"/>
      <c r="Q170" s="698">
        <v>0</v>
      </c>
      <c r="R170" s="698"/>
      <c r="S170" s="698">
        <v>0</v>
      </c>
      <c r="T170" s="698"/>
      <c r="U170" s="698">
        <v>0</v>
      </c>
      <c r="V170" s="698"/>
      <c r="W170" s="698">
        <v>0</v>
      </c>
      <c r="X170" s="698"/>
      <c r="Y170" s="698">
        <v>0</v>
      </c>
      <c r="Z170" s="698"/>
      <c r="AA170" s="698">
        <v>0</v>
      </c>
      <c r="AB170" s="698"/>
      <c r="AC170" s="674"/>
      <c r="AD170" s="675"/>
      <c r="AE170" s="676"/>
      <c r="AL170" s="202">
        <f t="shared" si="22"/>
        <v>0</v>
      </c>
    </row>
    <row r="171" spans="1:38" x14ac:dyDescent="0.35">
      <c r="A171" s="711"/>
      <c r="B171" s="669"/>
      <c r="C171" s="669"/>
      <c r="D171" s="669"/>
      <c r="E171" s="669"/>
      <c r="F171" s="669"/>
      <c r="G171" s="669"/>
      <c r="H171" s="669"/>
      <c r="I171" s="669"/>
      <c r="J171" s="669"/>
      <c r="K171" s="669"/>
      <c r="L171" s="669"/>
      <c r="M171" s="669"/>
      <c r="N171" s="670"/>
      <c r="O171" s="698">
        <v>0</v>
      </c>
      <c r="P171" s="698"/>
      <c r="Q171" s="698">
        <v>0</v>
      </c>
      <c r="R171" s="698"/>
      <c r="S171" s="698">
        <v>0</v>
      </c>
      <c r="T171" s="698"/>
      <c r="U171" s="698">
        <v>0</v>
      </c>
      <c r="V171" s="698"/>
      <c r="W171" s="698">
        <v>0</v>
      </c>
      <c r="X171" s="698"/>
      <c r="Y171" s="698">
        <v>0</v>
      </c>
      <c r="Z171" s="698"/>
      <c r="AA171" s="698">
        <v>0</v>
      </c>
      <c r="AB171" s="698"/>
      <c r="AC171" s="674"/>
      <c r="AD171" s="675"/>
      <c r="AE171" s="676"/>
      <c r="AL171" s="202">
        <f t="shared" si="22"/>
        <v>0</v>
      </c>
    </row>
    <row r="172" spans="1:38" ht="15" thickBot="1" x14ac:dyDescent="0.4">
      <c r="A172" s="704" t="s">
        <v>72</v>
      </c>
      <c r="B172" s="705"/>
      <c r="C172" s="705"/>
      <c r="D172" s="705"/>
      <c r="E172" s="705"/>
      <c r="F172" s="705"/>
      <c r="G172" s="705"/>
      <c r="H172" s="705"/>
      <c r="I172" s="705"/>
      <c r="J172" s="705"/>
      <c r="K172" s="705"/>
      <c r="L172" s="705"/>
      <c r="M172" s="705"/>
      <c r="N172" s="706"/>
      <c r="O172" s="707">
        <f>SUM(O166:P171)</f>
        <v>0</v>
      </c>
      <c r="P172" s="708"/>
      <c r="Q172" s="707">
        <f>SUM(Q166:R171)</f>
        <v>0</v>
      </c>
      <c r="R172" s="708"/>
      <c r="S172" s="707">
        <f>SUM(S166:T171)</f>
        <v>0</v>
      </c>
      <c r="T172" s="708"/>
      <c r="U172" s="707">
        <f>SUM(U166:V171)</f>
        <v>0</v>
      </c>
      <c r="V172" s="708"/>
      <c r="W172" s="707">
        <f>SUM(W166:X171)</f>
        <v>0</v>
      </c>
      <c r="X172" s="708"/>
      <c r="Y172" s="707">
        <f>SUM(Y166:Z171)</f>
        <v>0</v>
      </c>
      <c r="Z172" s="708"/>
      <c r="AA172" s="707">
        <f>SUM(AA166:AB171)</f>
        <v>0</v>
      </c>
      <c r="AB172" s="708"/>
      <c r="AC172" s="701">
        <f>SUM(O172:AB172)</f>
        <v>0</v>
      </c>
      <c r="AD172" s="702"/>
      <c r="AE172" s="703"/>
    </row>
    <row r="173" spans="1:38" hidden="1" x14ac:dyDescent="0.35">
      <c r="A173" s="35"/>
      <c r="B173" s="35"/>
      <c r="C173" s="35"/>
      <c r="D173" s="35"/>
      <c r="E173" s="35"/>
      <c r="F173" s="35"/>
      <c r="G173" s="35"/>
      <c r="H173" s="35"/>
      <c r="I173" s="35"/>
      <c r="J173" s="35"/>
      <c r="K173" s="35"/>
      <c r="L173" s="35"/>
      <c r="M173" s="35"/>
      <c r="N173" s="35"/>
      <c r="O173" s="36"/>
      <c r="P173" s="37"/>
      <c r="Q173" s="36"/>
      <c r="R173" s="37"/>
      <c r="S173" s="36"/>
      <c r="T173" s="37"/>
      <c r="U173" s="36"/>
      <c r="V173" s="37"/>
      <c r="W173" s="36"/>
      <c r="X173" s="37"/>
      <c r="Y173" s="36"/>
      <c r="Z173" s="38"/>
      <c r="AA173" s="39"/>
      <c r="AB173" s="38"/>
      <c r="AC173" s="40"/>
      <c r="AD173" s="37"/>
      <c r="AE173" s="37"/>
    </row>
    <row r="174" spans="1:38" ht="15" customHeight="1" x14ac:dyDescent="0.35">
      <c r="A174" s="41"/>
      <c r="B174" s="42"/>
      <c r="C174" s="42"/>
      <c r="D174" s="42"/>
      <c r="E174" s="42"/>
      <c r="F174" s="42"/>
      <c r="G174" s="42"/>
      <c r="H174" s="42"/>
      <c r="I174" s="42"/>
      <c r="J174" s="42"/>
      <c r="K174" s="42"/>
      <c r="L174" s="42"/>
      <c r="M174" s="42"/>
      <c r="N174" s="42"/>
      <c r="O174" s="42"/>
      <c r="P174" s="42"/>
      <c r="Q174" s="42"/>
      <c r="R174" s="42"/>
      <c r="S174" s="42"/>
      <c r="T174" s="42"/>
      <c r="U174" s="42"/>
      <c r="V174" s="42"/>
      <c r="W174" s="42"/>
      <c r="X174" s="42"/>
      <c r="Y174" s="42"/>
      <c r="Z174" s="792" t="s">
        <v>150</v>
      </c>
      <c r="AA174" s="792"/>
      <c r="AB174" s="792"/>
      <c r="AC174" s="792" t="s">
        <v>151</v>
      </c>
      <c r="AD174" s="792"/>
      <c r="AE174" s="792"/>
      <c r="AF174" s="200" t="str">
        <f>AB201</f>
        <v>Select</v>
      </c>
    </row>
    <row r="175" spans="1:38" ht="16.5" customHeight="1" thickBot="1" x14ac:dyDescent="0.4">
      <c r="A175" s="758" t="s">
        <v>309</v>
      </c>
      <c r="B175" s="759"/>
      <c r="C175" s="759"/>
      <c r="D175" s="759"/>
      <c r="E175" s="759"/>
      <c r="F175" s="759"/>
      <c r="G175" s="759"/>
      <c r="H175" s="759"/>
      <c r="I175" s="759"/>
      <c r="J175" s="759"/>
      <c r="K175" s="759"/>
      <c r="L175" s="759"/>
      <c r="M175" s="759"/>
      <c r="N175" s="759"/>
      <c r="O175" s="759"/>
      <c r="P175" s="759"/>
      <c r="Q175" s="759"/>
      <c r="R175" s="759"/>
      <c r="S175" s="760"/>
      <c r="T175" s="43"/>
      <c r="U175" s="43"/>
      <c r="V175" s="43"/>
      <c r="W175" s="43"/>
      <c r="X175" s="43"/>
      <c r="Y175" s="43"/>
      <c r="Z175" s="793"/>
      <c r="AA175" s="793"/>
      <c r="AB175" s="793"/>
      <c r="AC175" s="793"/>
      <c r="AD175" s="793"/>
      <c r="AE175" s="793"/>
      <c r="AF175" s="200" t="e">
        <f>SUM(AD2)</f>
        <v>#VALUE!</v>
      </c>
      <c r="AG175" s="200" t="e">
        <f>AH176*AF174</f>
        <v>#VALUE!</v>
      </c>
      <c r="AI175" s="200" t="e">
        <f>AF176-0.15</f>
        <v>#VALUE!</v>
      </c>
      <c r="AJ175" s="200" t="e">
        <f>AF176+0.15</f>
        <v>#VALUE!</v>
      </c>
    </row>
    <row r="176" spans="1:38" x14ac:dyDescent="0.35">
      <c r="A176" s="44"/>
      <c r="B176" s="45" t="s">
        <v>310</v>
      </c>
      <c r="C176" s="45"/>
      <c r="D176" s="45"/>
      <c r="E176" s="45" t="s">
        <v>311</v>
      </c>
      <c r="F176" s="45"/>
      <c r="G176" s="45"/>
      <c r="H176" s="45" t="s">
        <v>312</v>
      </c>
      <c r="I176" s="45"/>
      <c r="J176" s="45"/>
      <c r="K176" s="45" t="s">
        <v>313</v>
      </c>
      <c r="L176" s="45"/>
      <c r="M176" s="45"/>
      <c r="N176" s="45" t="s">
        <v>314</v>
      </c>
      <c r="O176" s="45"/>
      <c r="P176" s="45"/>
      <c r="Q176" s="45" t="s">
        <v>315</v>
      </c>
      <c r="R176" s="45"/>
      <c r="S176" s="46"/>
      <c r="T176" s="43"/>
      <c r="U176" s="750" t="s">
        <v>76</v>
      </c>
      <c r="V176" s="750"/>
      <c r="W176" s="750"/>
      <c r="X176" s="750"/>
      <c r="Y176" s="751"/>
      <c r="Z176" s="752">
        <f>SUM(AC172,AC163,AC154,AC143,AC134,AC123,AC115,AC106,AC97,AC85,AC73,AC64,AC55,AC45,AC34,AC25,AC14)</f>
        <v>983.8</v>
      </c>
      <c r="AA176" s="752"/>
      <c r="AB176" s="752"/>
      <c r="AC176" s="681">
        <f>SUM(AC164,AC155,AC144,AC135,AC124,AC116,AC107,AC98,AC86,AC74,AC65,AC56,AC46,AC35,AC26,AC15,AC4)</f>
        <v>1385.68</v>
      </c>
      <c r="AD176" s="681"/>
      <c r="AE176" s="681"/>
      <c r="AF176" s="200" t="e">
        <f>AF175+AG175</f>
        <v>#VALUE!</v>
      </c>
      <c r="AG176" s="201" t="s">
        <v>316</v>
      </c>
      <c r="AH176" s="200">
        <f>SUM(AC178)</f>
        <v>100</v>
      </c>
      <c r="AI176" s="200" t="e">
        <f>AND(AH176&gt;MIN(AI175,AJ175),AH176&lt;MAX(AI175,AJ175))</f>
        <v>#VALUE!</v>
      </c>
      <c r="AJ176" s="200" t="e">
        <f>NOT(AI176)</f>
        <v>#VALUE!</v>
      </c>
      <c r="AK176" s="199" t="s">
        <v>317</v>
      </c>
    </row>
    <row r="177" spans="1:37" x14ac:dyDescent="0.35">
      <c r="A177" s="44"/>
      <c r="B177" s="45" t="s">
        <v>318</v>
      </c>
      <c r="C177" s="45"/>
      <c r="D177" s="45"/>
      <c r="E177" s="45" t="s">
        <v>319</v>
      </c>
      <c r="F177" s="45"/>
      <c r="G177" s="45"/>
      <c r="H177" s="45" t="s">
        <v>320</v>
      </c>
      <c r="I177" s="45"/>
      <c r="J177" s="45"/>
      <c r="K177" s="45" t="s">
        <v>321</v>
      </c>
      <c r="L177" s="45"/>
      <c r="M177" s="45"/>
      <c r="N177" s="45" t="s">
        <v>322</v>
      </c>
      <c r="O177" s="45"/>
      <c r="P177" s="45"/>
      <c r="Q177" s="45" t="s">
        <v>323</v>
      </c>
      <c r="R177" s="45"/>
      <c r="S177" s="46"/>
      <c r="T177" s="43"/>
      <c r="U177" s="750" t="s">
        <v>77</v>
      </c>
      <c r="V177" s="750"/>
      <c r="W177" s="750"/>
      <c r="X177" s="750"/>
      <c r="Y177" s="751"/>
      <c r="Z177" s="790">
        <f>Z176/60</f>
        <v>16.396666666666665</v>
      </c>
      <c r="AA177" s="790"/>
      <c r="AB177" s="790"/>
      <c r="AC177" s="791">
        <f>AC176/60</f>
        <v>23.094666666666669</v>
      </c>
      <c r="AD177" s="791"/>
      <c r="AE177" s="791"/>
      <c r="AF177" s="200"/>
      <c r="AG177" s="201"/>
      <c r="AH177" s="200"/>
      <c r="AI177" s="201" t="e">
        <f>AF178-0.005</f>
        <v>#VALUE!</v>
      </c>
      <c r="AJ177" s="201" t="e">
        <f>AF178+0.005</f>
        <v>#VALUE!</v>
      </c>
    </row>
    <row r="178" spans="1:37" ht="15" customHeight="1" x14ac:dyDescent="0.35">
      <c r="A178" s="44"/>
      <c r="B178" s="45"/>
      <c r="C178" s="45"/>
      <c r="D178" s="45"/>
      <c r="E178" s="45" t="s">
        <v>325</v>
      </c>
      <c r="F178" s="45"/>
      <c r="G178" s="45"/>
      <c r="H178" s="45" t="s">
        <v>326</v>
      </c>
      <c r="I178" s="45"/>
      <c r="J178" s="45"/>
      <c r="K178" s="45" t="s">
        <v>327</v>
      </c>
      <c r="L178" s="45"/>
      <c r="M178" s="45"/>
      <c r="N178" s="45" t="s">
        <v>328</v>
      </c>
      <c r="O178" s="45"/>
      <c r="P178" s="45"/>
      <c r="Q178" s="45"/>
      <c r="R178" s="45"/>
      <c r="S178" s="46"/>
      <c r="T178" s="43"/>
      <c r="U178" s="750" t="s">
        <v>18</v>
      </c>
      <c r="V178" s="750"/>
      <c r="W178" s="750"/>
      <c r="X178" s="750"/>
      <c r="Y178" s="751"/>
      <c r="Z178" s="764">
        <f>ROUND(Z177*4.33,3)</f>
        <v>70.998000000000005</v>
      </c>
      <c r="AA178" s="765"/>
      <c r="AB178" s="766"/>
      <c r="AC178" s="785">
        <f>ROUND(AC177*4.33,3)</f>
        <v>100</v>
      </c>
      <c r="AD178" s="785"/>
      <c r="AE178" s="785"/>
      <c r="AF178" s="201" t="e">
        <f>SUM(AC180)</f>
        <v>#VALUE!</v>
      </c>
      <c r="AG178" s="201" t="s">
        <v>316</v>
      </c>
      <c r="AH178" s="201" t="e">
        <f>SUM(Z180)</f>
        <v>#VALUE!</v>
      </c>
      <c r="AI178" s="200" t="e">
        <f>AND(AH178&gt;MIN(AI177,AJ177),AH178&lt;MAX(AI177,AJ177))</f>
        <v>#VALUE!</v>
      </c>
      <c r="AJ178" s="198" t="e">
        <f>NOT(AI178)</f>
        <v>#VALUE!</v>
      </c>
      <c r="AK178" s="199" t="s">
        <v>684</v>
      </c>
    </row>
    <row r="179" spans="1:37" ht="15" customHeight="1" x14ac:dyDescent="0.35">
      <c r="A179" s="770" t="s">
        <v>634</v>
      </c>
      <c r="B179" s="771"/>
      <c r="C179" s="771"/>
      <c r="D179" s="771"/>
      <c r="E179" s="771"/>
      <c r="F179" s="771"/>
      <c r="G179" s="771"/>
      <c r="H179" s="771"/>
      <c r="I179" s="771"/>
      <c r="J179" s="771"/>
      <c r="K179" s="771"/>
      <c r="L179" s="771"/>
      <c r="M179" s="771"/>
      <c r="N179" s="771"/>
      <c r="O179" s="771"/>
      <c r="P179" s="771"/>
      <c r="Q179" s="771"/>
      <c r="R179" s="771"/>
      <c r="S179" s="772"/>
      <c r="T179" s="43"/>
      <c r="U179" s="47"/>
      <c r="V179" s="47"/>
      <c r="W179" s="47"/>
      <c r="X179" s="47"/>
      <c r="Y179" s="241"/>
      <c r="Z179" s="767"/>
      <c r="AA179" s="768"/>
      <c r="AB179" s="769"/>
      <c r="AC179" s="678" t="e">
        <f>AF175</f>
        <v>#VALUE!</v>
      </c>
      <c r="AD179" s="679"/>
      <c r="AE179" s="680"/>
      <c r="AF179" s="201"/>
      <c r="AG179" s="201"/>
      <c r="AH179" s="201"/>
      <c r="AI179" s="200"/>
      <c r="AJ179" s="198"/>
    </row>
    <row r="180" spans="1:37" ht="15" customHeight="1" x14ac:dyDescent="0.35">
      <c r="A180" s="773"/>
      <c r="B180" s="774"/>
      <c r="C180" s="774"/>
      <c r="D180" s="774"/>
      <c r="E180" s="774"/>
      <c r="F180" s="774"/>
      <c r="G180" s="774"/>
      <c r="H180" s="774"/>
      <c r="I180" s="774"/>
      <c r="J180" s="774"/>
      <c r="K180" s="774"/>
      <c r="L180" s="774"/>
      <c r="M180" s="774"/>
      <c r="N180" s="774"/>
      <c r="O180" s="774"/>
      <c r="P180" s="774"/>
      <c r="Q180" s="774"/>
      <c r="R180" s="774"/>
      <c r="S180" s="775"/>
      <c r="T180" s="43"/>
      <c r="U180" s="750" t="s">
        <v>78</v>
      </c>
      <c r="V180" s="750"/>
      <c r="W180" s="750"/>
      <c r="X180" s="750"/>
      <c r="Y180" s="751"/>
      <c r="Z180" s="786" t="e">
        <f>ROUND(Z178/AD2,2)</f>
        <v>#VALUE!</v>
      </c>
      <c r="AA180" s="786"/>
      <c r="AB180" s="786"/>
      <c r="AC180" s="786" t="e">
        <f>ROUND(AC197/AC179,2)</f>
        <v>#VALUE!</v>
      </c>
      <c r="AD180" s="786"/>
      <c r="AE180" s="786"/>
      <c r="AF180" s="201"/>
      <c r="AG180" s="201"/>
      <c r="AH180" s="201"/>
      <c r="AI180" s="200">
        <f>AF181-0.5</f>
        <v>70.498000000000005</v>
      </c>
      <c r="AJ180" s="200">
        <f>AF181+0.5</f>
        <v>71.498000000000005</v>
      </c>
    </row>
    <row r="181" spans="1:37" ht="15" customHeight="1" x14ac:dyDescent="0.35">
      <c r="A181" s="776"/>
      <c r="B181" s="777"/>
      <c r="C181" s="777"/>
      <c r="D181" s="777"/>
      <c r="E181" s="777"/>
      <c r="F181" s="777"/>
      <c r="G181" s="777"/>
      <c r="H181" s="777"/>
      <c r="I181" s="777"/>
      <c r="J181" s="777"/>
      <c r="K181" s="777"/>
      <c r="L181" s="777"/>
      <c r="M181" s="777"/>
      <c r="N181" s="777"/>
      <c r="O181" s="777"/>
      <c r="P181" s="777"/>
      <c r="Q181" s="777"/>
      <c r="R181" s="777"/>
      <c r="S181" s="778"/>
      <c r="T181" s="43"/>
      <c r="U181" s="47"/>
      <c r="V181" s="47"/>
      <c r="W181" s="47"/>
      <c r="X181" s="47"/>
      <c r="Y181" s="47"/>
      <c r="Z181" s="787" t="e">
        <f>IF(AI185,AJ185,AJ184)</f>
        <v>#VALUE!</v>
      </c>
      <c r="AA181" s="788"/>
      <c r="AB181" s="788"/>
      <c r="AC181" s="788"/>
      <c r="AD181" s="788"/>
      <c r="AE181" s="789"/>
      <c r="AF181" s="200">
        <f>SUM(Z178)</f>
        <v>70.998000000000005</v>
      </c>
      <c r="AG181" s="201" t="s">
        <v>316</v>
      </c>
      <c r="AH181" s="200">
        <f>SUM(AC197)</f>
        <v>71</v>
      </c>
      <c r="AI181" s="200" t="b">
        <f>AND(AH181&gt;MIN(AI180,AJ180),AH181&lt;MAX(AI180,AJ180))</f>
        <v>1</v>
      </c>
      <c r="AJ181" s="198" t="b">
        <f>NOT(AI181)</f>
        <v>0</v>
      </c>
      <c r="AK181" s="199" t="s">
        <v>324</v>
      </c>
    </row>
    <row r="182" spans="1:37" ht="15" customHeight="1" x14ac:dyDescent="0.35">
      <c r="A182" s="236"/>
      <c r="B182" s="237"/>
      <c r="C182" s="237"/>
      <c r="D182" s="237"/>
      <c r="E182" s="237"/>
      <c r="F182" s="237"/>
      <c r="G182" s="237"/>
      <c r="H182" s="237"/>
      <c r="I182" s="237"/>
      <c r="J182" s="237"/>
      <c r="K182" s="237"/>
      <c r="L182" s="237"/>
      <c r="M182" s="237"/>
      <c r="N182" s="237"/>
      <c r="O182" s="237"/>
      <c r="P182" s="237"/>
      <c r="Q182" s="237"/>
      <c r="R182" s="237"/>
      <c r="S182" s="237"/>
      <c r="T182" s="761" t="e" cm="1">
        <f t="array" ref="T182">_xlfn.IFS(AI185,AJ185,AI183,AJ183,AJ176,AK176,AJ178,AK178,AJ181,AK181,AI184,AK184)</f>
        <v>#VALUE!</v>
      </c>
      <c r="U182" s="762"/>
      <c r="V182" s="762"/>
      <c r="W182" s="762"/>
      <c r="X182" s="762"/>
      <c r="Y182" s="762"/>
      <c r="Z182" s="762"/>
      <c r="AA182" s="762"/>
      <c r="AB182" s="762"/>
      <c r="AC182" s="762"/>
      <c r="AD182" s="762"/>
      <c r="AE182" s="763"/>
      <c r="AF182" s="200"/>
      <c r="AG182" s="201"/>
      <c r="AH182" s="200"/>
      <c r="AI182" s="200"/>
      <c r="AJ182" s="198"/>
    </row>
    <row r="183" spans="1:37" ht="29.25" customHeight="1" x14ac:dyDescent="0.35">
      <c r="A183" s="794"/>
      <c r="B183" s="795"/>
      <c r="C183" s="795"/>
      <c r="D183" s="795"/>
      <c r="E183" s="795"/>
      <c r="F183" s="795"/>
      <c r="G183" s="796" t="s">
        <v>332</v>
      </c>
      <c r="H183" s="796"/>
      <c r="I183" s="796"/>
      <c r="J183" s="796"/>
      <c r="K183" s="796"/>
      <c r="L183" s="796"/>
      <c r="M183" s="796"/>
      <c r="N183" s="796"/>
      <c r="O183" s="796"/>
      <c r="P183" s="796"/>
      <c r="Q183" s="796"/>
      <c r="R183" s="796"/>
      <c r="S183" s="796"/>
      <c r="T183" s="796"/>
      <c r="U183" s="796"/>
      <c r="V183" s="796"/>
      <c r="W183" s="796"/>
      <c r="X183" s="796"/>
      <c r="Y183" s="796"/>
      <c r="Z183" s="796"/>
      <c r="AA183" s="796"/>
      <c r="AB183" s="796"/>
      <c r="AC183" s="797" t="s">
        <v>333</v>
      </c>
      <c r="AD183" s="797"/>
      <c r="AE183" s="798"/>
      <c r="AI183" s="198" t="e">
        <f>IF(AND(AI178=FALSE,AI181=FALSE,AJ176=TRUE),TRUE)</f>
        <v>#VALUE!</v>
      </c>
      <c r="AJ183" s="199" t="s">
        <v>329</v>
      </c>
    </row>
    <row r="184" spans="1:37" x14ac:dyDescent="0.35">
      <c r="A184" s="799" t="s">
        <v>418</v>
      </c>
      <c r="B184" s="800"/>
      <c r="C184" s="800"/>
      <c r="D184" s="800"/>
      <c r="E184" s="800"/>
      <c r="F184" s="800"/>
      <c r="G184" s="662"/>
      <c r="H184" s="662"/>
      <c r="I184" s="662"/>
      <c r="J184" s="662"/>
      <c r="K184" s="662"/>
      <c r="L184" s="662"/>
      <c r="M184" s="662"/>
      <c r="N184" s="662"/>
      <c r="O184" s="662"/>
      <c r="P184" s="662"/>
      <c r="Q184" s="662"/>
      <c r="R184" s="662"/>
      <c r="S184" s="662"/>
      <c r="T184" s="662"/>
      <c r="U184" s="662"/>
      <c r="V184" s="662"/>
      <c r="W184" s="662"/>
      <c r="X184" s="662"/>
      <c r="Y184" s="662"/>
      <c r="Z184" s="662"/>
      <c r="AA184" s="662"/>
      <c r="AB184" s="662"/>
      <c r="AC184" s="663">
        <v>0</v>
      </c>
      <c r="AD184" s="663"/>
      <c r="AE184" s="663"/>
      <c r="AI184" s="198" t="e">
        <f>IF(AI185,FALSE,TRUE)</f>
        <v>#VALUE!</v>
      </c>
      <c r="AJ184" s="199" t="s">
        <v>330</v>
      </c>
    </row>
    <row r="185" spans="1:37" x14ac:dyDescent="0.35">
      <c r="A185" s="799"/>
      <c r="B185" s="800"/>
      <c r="C185" s="800"/>
      <c r="D185" s="800"/>
      <c r="E185" s="800"/>
      <c r="F185" s="800"/>
      <c r="G185" s="662"/>
      <c r="H185" s="662"/>
      <c r="I185" s="662"/>
      <c r="J185" s="662"/>
      <c r="K185" s="662"/>
      <c r="L185" s="662"/>
      <c r="M185" s="662"/>
      <c r="N185" s="662"/>
      <c r="O185" s="662"/>
      <c r="P185" s="662"/>
      <c r="Q185" s="662"/>
      <c r="R185" s="662"/>
      <c r="S185" s="662"/>
      <c r="T185" s="662"/>
      <c r="U185" s="662"/>
      <c r="V185" s="662"/>
      <c r="W185" s="662"/>
      <c r="X185" s="662"/>
      <c r="Y185" s="662"/>
      <c r="Z185" s="662"/>
      <c r="AA185" s="662"/>
      <c r="AB185" s="662"/>
      <c r="AC185" s="663">
        <v>71</v>
      </c>
      <c r="AD185" s="663"/>
      <c r="AE185" s="663"/>
      <c r="AH185" s="198" t="e" cm="1">
        <f t="array" ref="AH185">_xlfn.IFS(AND(AI176,TRUE,AI178,TRUE,AI181,TRUE),TRUE)</f>
        <v>#VALUE!</v>
      </c>
      <c r="AI185" s="198" t="e">
        <f>_xlfn.IFNA(AH185,FALSE)</f>
        <v>#VALUE!</v>
      </c>
      <c r="AJ185" s="199" t="s">
        <v>331</v>
      </c>
    </row>
    <row r="186" spans="1:37" x14ac:dyDescent="0.35">
      <c r="A186" s="799"/>
      <c r="B186" s="800"/>
      <c r="C186" s="800"/>
      <c r="D186" s="800"/>
      <c r="E186" s="800"/>
      <c r="F186" s="800"/>
      <c r="G186" s="662"/>
      <c r="H186" s="662"/>
      <c r="I186" s="662"/>
      <c r="J186" s="662"/>
      <c r="K186" s="662"/>
      <c r="L186" s="662"/>
      <c r="M186" s="662"/>
      <c r="N186" s="662"/>
      <c r="O186" s="662"/>
      <c r="P186" s="662"/>
      <c r="Q186" s="662"/>
      <c r="R186" s="662"/>
      <c r="S186" s="662"/>
      <c r="T186" s="662"/>
      <c r="U186" s="662"/>
      <c r="V186" s="662"/>
      <c r="W186" s="662"/>
      <c r="X186" s="662"/>
      <c r="Y186" s="662"/>
      <c r="Z186" s="662"/>
      <c r="AA186" s="662"/>
      <c r="AB186" s="662"/>
      <c r="AC186" s="663">
        <v>0</v>
      </c>
      <c r="AD186" s="663"/>
      <c r="AE186" s="663"/>
    </row>
    <row r="187" spans="1:37" x14ac:dyDescent="0.35">
      <c r="A187" s="799"/>
      <c r="B187" s="800"/>
      <c r="C187" s="800"/>
      <c r="D187" s="800"/>
      <c r="E187" s="800"/>
      <c r="F187" s="800"/>
      <c r="G187" s="662"/>
      <c r="H187" s="662"/>
      <c r="I187" s="662"/>
      <c r="J187" s="662"/>
      <c r="K187" s="662"/>
      <c r="L187" s="662"/>
      <c r="M187" s="662"/>
      <c r="N187" s="662"/>
      <c r="O187" s="662"/>
      <c r="P187" s="662"/>
      <c r="Q187" s="662"/>
      <c r="R187" s="662"/>
      <c r="S187" s="662"/>
      <c r="T187" s="662"/>
      <c r="U187" s="662"/>
      <c r="V187" s="662"/>
      <c r="W187" s="662"/>
      <c r="X187" s="662"/>
      <c r="Y187" s="662"/>
      <c r="Z187" s="662"/>
      <c r="AA187" s="662"/>
      <c r="AB187" s="662"/>
      <c r="AC187" s="663">
        <v>0</v>
      </c>
      <c r="AD187" s="663"/>
      <c r="AE187" s="663"/>
    </row>
    <row r="188" spans="1:37" x14ac:dyDescent="0.35">
      <c r="A188" s="799"/>
      <c r="B188" s="800"/>
      <c r="C188" s="800"/>
      <c r="D188" s="800"/>
      <c r="E188" s="800"/>
      <c r="F188" s="800"/>
      <c r="G188" s="662"/>
      <c r="H188" s="662"/>
      <c r="I188" s="662"/>
      <c r="J188" s="662"/>
      <c r="K188" s="662"/>
      <c r="L188" s="662"/>
      <c r="M188" s="662"/>
      <c r="N188" s="662"/>
      <c r="O188" s="662"/>
      <c r="P188" s="662"/>
      <c r="Q188" s="662"/>
      <c r="R188" s="662"/>
      <c r="S188" s="662"/>
      <c r="T188" s="662"/>
      <c r="U188" s="662"/>
      <c r="V188" s="662"/>
      <c r="W188" s="662"/>
      <c r="X188" s="662"/>
      <c r="Y188" s="662"/>
      <c r="Z188" s="662"/>
      <c r="AA188" s="662"/>
      <c r="AB188" s="662"/>
      <c r="AC188" s="663">
        <v>0</v>
      </c>
      <c r="AD188" s="663"/>
      <c r="AE188" s="663"/>
    </row>
    <row r="189" spans="1:37" x14ac:dyDescent="0.35">
      <c r="A189" s="799"/>
      <c r="B189" s="800"/>
      <c r="C189" s="800"/>
      <c r="D189" s="800"/>
      <c r="E189" s="800"/>
      <c r="F189" s="800"/>
      <c r="G189" s="662"/>
      <c r="H189" s="662"/>
      <c r="I189" s="662"/>
      <c r="J189" s="662"/>
      <c r="K189" s="662"/>
      <c r="L189" s="662"/>
      <c r="M189" s="662"/>
      <c r="N189" s="662"/>
      <c r="O189" s="662"/>
      <c r="P189" s="662"/>
      <c r="Q189" s="662"/>
      <c r="R189" s="662"/>
      <c r="S189" s="662"/>
      <c r="T189" s="662"/>
      <c r="U189" s="662"/>
      <c r="V189" s="662"/>
      <c r="W189" s="662"/>
      <c r="X189" s="662"/>
      <c r="Y189" s="662"/>
      <c r="Z189" s="662"/>
      <c r="AA189" s="662"/>
      <c r="AB189" s="662"/>
      <c r="AC189" s="663">
        <v>0</v>
      </c>
      <c r="AD189" s="663"/>
      <c r="AE189" s="663"/>
    </row>
    <row r="190" spans="1:37" x14ac:dyDescent="0.35">
      <c r="A190" s="799"/>
      <c r="B190" s="800"/>
      <c r="C190" s="800"/>
      <c r="D190" s="800"/>
      <c r="E190" s="800"/>
      <c r="F190" s="800"/>
      <c r="G190" s="662"/>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3">
        <v>0</v>
      </c>
      <c r="AD190" s="663"/>
      <c r="AE190" s="663"/>
    </row>
    <row r="191" spans="1:37" x14ac:dyDescent="0.35">
      <c r="A191" s="799"/>
      <c r="B191" s="800"/>
      <c r="C191" s="800"/>
      <c r="D191" s="800"/>
      <c r="E191" s="800"/>
      <c r="F191" s="800"/>
      <c r="G191" s="662"/>
      <c r="H191" s="662"/>
      <c r="I191" s="662"/>
      <c r="J191" s="662"/>
      <c r="K191" s="662"/>
      <c r="L191" s="662"/>
      <c r="M191" s="662"/>
      <c r="N191" s="662"/>
      <c r="O191" s="662"/>
      <c r="P191" s="662"/>
      <c r="Q191" s="662"/>
      <c r="R191" s="662"/>
      <c r="S191" s="662"/>
      <c r="T191" s="662"/>
      <c r="U191" s="662"/>
      <c r="V191" s="662"/>
      <c r="W191" s="662"/>
      <c r="X191" s="662"/>
      <c r="Y191" s="662"/>
      <c r="Z191" s="662"/>
      <c r="AA191" s="662"/>
      <c r="AB191" s="662"/>
      <c r="AC191" s="663">
        <v>0</v>
      </c>
      <c r="AD191" s="663"/>
      <c r="AE191" s="663"/>
    </row>
    <row r="192" spans="1:37" x14ac:dyDescent="0.35">
      <c r="A192" s="799"/>
      <c r="B192" s="800"/>
      <c r="C192" s="800"/>
      <c r="D192" s="800"/>
      <c r="E192" s="800"/>
      <c r="F192" s="800"/>
      <c r="G192" s="662"/>
      <c r="H192" s="662"/>
      <c r="I192" s="662"/>
      <c r="J192" s="662"/>
      <c r="K192" s="662"/>
      <c r="L192" s="662"/>
      <c r="M192" s="662"/>
      <c r="N192" s="662"/>
      <c r="O192" s="662"/>
      <c r="P192" s="662"/>
      <c r="Q192" s="662"/>
      <c r="R192" s="662"/>
      <c r="S192" s="662"/>
      <c r="T192" s="662"/>
      <c r="U192" s="662"/>
      <c r="V192" s="662"/>
      <c r="W192" s="662"/>
      <c r="X192" s="662"/>
      <c r="Y192" s="662"/>
      <c r="Z192" s="662"/>
      <c r="AA192" s="662"/>
      <c r="AB192" s="662"/>
      <c r="AC192" s="663">
        <v>0</v>
      </c>
      <c r="AD192" s="663"/>
      <c r="AE192" s="663"/>
    </row>
    <row r="193" spans="1:31" x14ac:dyDescent="0.35">
      <c r="A193" s="799"/>
      <c r="B193" s="800"/>
      <c r="C193" s="800"/>
      <c r="D193" s="800"/>
      <c r="E193" s="800"/>
      <c r="F193" s="800"/>
      <c r="G193" s="662"/>
      <c r="H193" s="662"/>
      <c r="I193" s="662"/>
      <c r="J193" s="662"/>
      <c r="K193" s="662"/>
      <c r="L193" s="662"/>
      <c r="M193" s="662"/>
      <c r="N193" s="662"/>
      <c r="O193" s="662"/>
      <c r="P193" s="662"/>
      <c r="Q193" s="662"/>
      <c r="R193" s="662"/>
      <c r="S193" s="662"/>
      <c r="T193" s="662"/>
      <c r="U193" s="662"/>
      <c r="V193" s="662"/>
      <c r="W193" s="662"/>
      <c r="X193" s="662"/>
      <c r="Y193" s="662"/>
      <c r="Z193" s="662"/>
      <c r="AA193" s="662"/>
      <c r="AB193" s="662"/>
      <c r="AC193" s="663">
        <v>0</v>
      </c>
      <c r="AD193" s="663"/>
      <c r="AE193" s="663"/>
    </row>
    <row r="194" spans="1:31" x14ac:dyDescent="0.35">
      <c r="A194" s="799"/>
      <c r="B194" s="800"/>
      <c r="C194" s="800"/>
      <c r="D194" s="800"/>
      <c r="E194" s="800"/>
      <c r="F194" s="800"/>
      <c r="G194" s="662"/>
      <c r="H194" s="662"/>
      <c r="I194" s="662"/>
      <c r="J194" s="662"/>
      <c r="K194" s="662"/>
      <c r="L194" s="662"/>
      <c r="M194" s="662"/>
      <c r="N194" s="662"/>
      <c r="O194" s="662"/>
      <c r="P194" s="662"/>
      <c r="Q194" s="662"/>
      <c r="R194" s="662"/>
      <c r="S194" s="662"/>
      <c r="T194" s="662"/>
      <c r="U194" s="662"/>
      <c r="V194" s="662"/>
      <c r="W194" s="662"/>
      <c r="X194" s="662"/>
      <c r="Y194" s="662"/>
      <c r="Z194" s="662"/>
      <c r="AA194" s="662"/>
      <c r="AB194" s="662"/>
      <c r="AC194" s="663">
        <v>0</v>
      </c>
      <c r="AD194" s="663"/>
      <c r="AE194" s="663"/>
    </row>
    <row r="195" spans="1:31" x14ac:dyDescent="0.35">
      <c r="A195" s="799"/>
      <c r="B195" s="800"/>
      <c r="C195" s="800"/>
      <c r="D195" s="800"/>
      <c r="E195" s="800"/>
      <c r="F195" s="800"/>
      <c r="G195" s="662"/>
      <c r="H195" s="662"/>
      <c r="I195" s="662"/>
      <c r="J195" s="662"/>
      <c r="K195" s="662"/>
      <c r="L195" s="662"/>
      <c r="M195" s="662"/>
      <c r="N195" s="662"/>
      <c r="O195" s="662"/>
      <c r="P195" s="662"/>
      <c r="Q195" s="662"/>
      <c r="R195" s="662"/>
      <c r="S195" s="662"/>
      <c r="T195" s="662"/>
      <c r="U195" s="662"/>
      <c r="V195" s="662"/>
      <c r="W195" s="662"/>
      <c r="X195" s="662"/>
      <c r="Y195" s="662"/>
      <c r="Z195" s="662"/>
      <c r="AA195" s="662"/>
      <c r="AB195" s="662"/>
      <c r="AC195" s="663">
        <v>0</v>
      </c>
      <c r="AD195" s="663"/>
      <c r="AE195" s="663"/>
    </row>
    <row r="196" spans="1:31" x14ac:dyDescent="0.35">
      <c r="A196" s="799"/>
      <c r="B196" s="800"/>
      <c r="C196" s="800"/>
      <c r="D196" s="800"/>
      <c r="E196" s="800"/>
      <c r="F196" s="800"/>
      <c r="G196" s="662"/>
      <c r="H196" s="662"/>
      <c r="I196" s="662"/>
      <c r="J196" s="662"/>
      <c r="K196" s="662"/>
      <c r="L196" s="662"/>
      <c r="M196" s="662"/>
      <c r="N196" s="662"/>
      <c r="O196" s="662"/>
      <c r="P196" s="662"/>
      <c r="Q196" s="662"/>
      <c r="R196" s="662"/>
      <c r="S196" s="662"/>
      <c r="T196" s="662"/>
      <c r="U196" s="662"/>
      <c r="V196" s="662"/>
      <c r="W196" s="662"/>
      <c r="X196" s="662"/>
      <c r="Y196" s="662"/>
      <c r="Z196" s="662"/>
      <c r="AA196" s="662"/>
      <c r="AB196" s="662"/>
      <c r="AC196" s="663">
        <v>0</v>
      </c>
      <c r="AD196" s="663"/>
      <c r="AE196" s="663"/>
    </row>
    <row r="197" spans="1:31" x14ac:dyDescent="0.35">
      <c r="A197" s="48"/>
      <c r="B197" s="49"/>
      <c r="C197" s="49"/>
      <c r="D197" s="49"/>
      <c r="E197" s="49"/>
      <c r="F197" s="49"/>
      <c r="G197" s="779" t="s">
        <v>79</v>
      </c>
      <c r="H197" s="779"/>
      <c r="I197" s="779"/>
      <c r="J197" s="779"/>
      <c r="K197" s="779"/>
      <c r="L197" s="779"/>
      <c r="M197" s="779"/>
      <c r="N197" s="779"/>
      <c r="O197" s="779"/>
      <c r="P197" s="779"/>
      <c r="Q197" s="779"/>
      <c r="R197" s="779"/>
      <c r="S197" s="779"/>
      <c r="T197" s="779"/>
      <c r="U197" s="779"/>
      <c r="V197" s="779"/>
      <c r="W197" s="779"/>
      <c r="X197" s="779"/>
      <c r="Y197" s="779"/>
      <c r="Z197" s="779"/>
      <c r="AA197" s="779"/>
      <c r="AB197" s="779"/>
      <c r="AC197" s="780">
        <f>SUM(AC184:AE196)</f>
        <v>71</v>
      </c>
      <c r="AD197" s="781"/>
      <c r="AE197" s="782"/>
    </row>
    <row r="199" spans="1:31" ht="16.5" customHeight="1" x14ac:dyDescent="0.35">
      <c r="A199" s="242" t="s">
        <v>217</v>
      </c>
      <c r="B199" s="242"/>
      <c r="C199" s="242"/>
      <c r="D199" s="242"/>
      <c r="E199" s="242"/>
      <c r="F199" s="242"/>
      <c r="G199" s="242"/>
      <c r="H199" s="242"/>
      <c r="I199" s="242"/>
      <c r="J199" s="242"/>
      <c r="K199" s="242"/>
      <c r="L199" s="242"/>
      <c r="M199" s="242"/>
      <c r="N199" s="242"/>
      <c r="O199" s="242"/>
      <c r="P199" s="244"/>
      <c r="Q199" s="244"/>
      <c r="R199" s="244"/>
      <c r="S199" s="244"/>
      <c r="T199" s="244"/>
      <c r="U199" s="244"/>
      <c r="V199" s="244"/>
      <c r="W199" s="244"/>
      <c r="X199" s="244"/>
      <c r="Y199" s="244"/>
      <c r="Z199" s="244"/>
      <c r="AA199" s="244"/>
      <c r="AB199" s="244"/>
      <c r="AC199" s="244"/>
      <c r="AD199" s="244"/>
      <c r="AE199" s="244"/>
    </row>
    <row r="200" spans="1:31" ht="16.5" customHeight="1" x14ac:dyDescent="0.35">
      <c r="A200" s="242"/>
      <c r="B200" s="242"/>
      <c r="C200" s="242"/>
      <c r="D200" s="242"/>
      <c r="E200" s="242"/>
      <c r="F200" s="242"/>
      <c r="G200" s="242"/>
      <c r="H200" s="242"/>
      <c r="I200" s="242"/>
      <c r="J200" s="242"/>
      <c r="K200" s="242"/>
      <c r="L200" s="242"/>
      <c r="M200" s="242"/>
      <c r="N200" s="242"/>
      <c r="O200" s="242"/>
      <c r="P200" s="244"/>
      <c r="Q200" s="244"/>
      <c r="R200" s="244"/>
      <c r="S200" s="244"/>
      <c r="T200" s="244"/>
      <c r="U200" s="244"/>
      <c r="V200" s="244"/>
      <c r="W200" s="244"/>
      <c r="X200" s="244"/>
      <c r="Y200" s="244"/>
      <c r="Z200" s="244"/>
      <c r="AA200" s="244"/>
      <c r="AB200" s="244"/>
      <c r="AC200" s="244"/>
      <c r="AD200" s="244"/>
      <c r="AE200" s="244"/>
    </row>
    <row r="201" spans="1:31" ht="16.5" customHeight="1" x14ac:dyDescent="0.35">
      <c r="A201" s="833" t="s">
        <v>334</v>
      </c>
      <c r="B201" s="833"/>
      <c r="C201" s="833"/>
      <c r="D201" s="833"/>
      <c r="E201" s="833"/>
      <c r="F201" s="833"/>
      <c r="G201" s="833"/>
      <c r="H201" s="833"/>
      <c r="I201" s="834"/>
      <c r="J201" s="827">
        <f>SUM(U2)</f>
        <v>0</v>
      </c>
      <c r="K201" s="828"/>
      <c r="L201" s="829"/>
      <c r="M201" t="s">
        <v>216</v>
      </c>
      <c r="Q201" s="261" t="s">
        <v>565</v>
      </c>
      <c r="R201" s="261"/>
      <c r="S201" s="261"/>
      <c r="T201" s="261"/>
      <c r="U201" s="261"/>
      <c r="V201" s="261"/>
      <c r="W201" s="261"/>
      <c r="X201" s="261"/>
      <c r="Y201" s="261"/>
      <c r="Z201" s="262"/>
      <c r="AB201" s="783" t="str">
        <f>M2</f>
        <v>Select</v>
      </c>
      <c r="AC201" s="784"/>
      <c r="AD201" s="58"/>
      <c r="AE201" s="58"/>
    </row>
    <row r="202" spans="1:31" ht="16.5" customHeight="1" x14ac:dyDescent="0.35">
      <c r="A202" s="833" t="s">
        <v>567</v>
      </c>
      <c r="B202" s="833"/>
      <c r="C202" s="833"/>
      <c r="D202" s="833"/>
      <c r="E202" s="833"/>
      <c r="F202" s="833"/>
      <c r="G202" s="833"/>
      <c r="H202" s="833"/>
      <c r="I202" s="834"/>
      <c r="J202" s="827" t="e">
        <f>AC179</f>
        <v>#VALUE!</v>
      </c>
      <c r="K202" s="828"/>
      <c r="L202" s="829"/>
      <c r="M202" t="s">
        <v>216</v>
      </c>
      <c r="Q202" s="826" t="s">
        <v>566</v>
      </c>
      <c r="R202" s="826"/>
      <c r="S202" s="826"/>
      <c r="T202" s="826"/>
      <c r="U202" s="826"/>
      <c r="V202" s="826"/>
      <c r="W202" s="826"/>
      <c r="X202" s="826"/>
      <c r="Y202" s="826"/>
      <c r="Z202" s="826"/>
      <c r="AA202" s="826"/>
      <c r="AB202" s="826"/>
      <c r="AC202" s="826"/>
      <c r="AD202" s="826"/>
      <c r="AE202" s="826"/>
    </row>
    <row r="203" spans="1:31" ht="16.5" customHeight="1" x14ac:dyDescent="0.35">
      <c r="A203" s="833" t="s">
        <v>335</v>
      </c>
      <c r="B203" s="833"/>
      <c r="C203" s="833"/>
      <c r="D203" s="833"/>
      <c r="E203" s="833"/>
      <c r="F203" s="833"/>
      <c r="G203" s="833"/>
      <c r="H203" s="833"/>
      <c r="I203" s="834"/>
      <c r="J203" s="827">
        <f>SUM(AC197)</f>
        <v>71</v>
      </c>
      <c r="K203" s="828"/>
      <c r="L203" s="829"/>
      <c r="M203" t="s">
        <v>216</v>
      </c>
      <c r="P203" s="264"/>
      <c r="Q203" s="826"/>
      <c r="R203" s="826"/>
      <c r="S203" s="826"/>
      <c r="T203" s="826"/>
      <c r="U203" s="826"/>
      <c r="V203" s="826"/>
      <c r="W203" s="826"/>
      <c r="X203" s="826"/>
      <c r="Y203" s="826"/>
      <c r="Z203" s="826"/>
      <c r="AA203" s="826"/>
      <c r="AB203" s="826"/>
      <c r="AC203" s="826"/>
      <c r="AD203" s="826"/>
      <c r="AE203" s="826"/>
    </row>
    <row r="204" spans="1:31" ht="16.5" customHeight="1" x14ac:dyDescent="0.35">
      <c r="A204" s="833" t="s">
        <v>568</v>
      </c>
      <c r="B204" s="833"/>
      <c r="C204" s="833"/>
      <c r="D204" s="833"/>
      <c r="E204" s="833"/>
      <c r="F204" s="833"/>
      <c r="G204" s="833"/>
      <c r="H204" s="833"/>
      <c r="I204" s="834"/>
      <c r="J204" s="830" t="e">
        <f>SUM(Z180)</f>
        <v>#VALUE!</v>
      </c>
      <c r="K204" s="831"/>
      <c r="L204" s="832"/>
      <c r="P204" s="264"/>
      <c r="Q204" s="826"/>
      <c r="R204" s="826"/>
      <c r="S204" s="826"/>
      <c r="T204" s="826"/>
      <c r="U204" s="826"/>
      <c r="V204" s="826"/>
      <c r="W204" s="826"/>
      <c r="X204" s="826"/>
      <c r="Y204" s="826"/>
      <c r="Z204" s="826"/>
      <c r="AA204" s="826"/>
      <c r="AB204" s="826"/>
      <c r="AC204" s="826"/>
      <c r="AD204" s="826"/>
      <c r="AE204" s="826"/>
    </row>
    <row r="205" spans="1:31" ht="16.5" customHeight="1" x14ac:dyDescent="0.35">
      <c r="A205" s="243"/>
      <c r="B205" s="243"/>
      <c r="C205" s="243"/>
      <c r="D205" s="243"/>
      <c r="E205" s="243"/>
      <c r="F205" s="243"/>
      <c r="G205" s="243"/>
      <c r="H205" s="243"/>
      <c r="I205" s="263"/>
      <c r="J205" s="34"/>
      <c r="K205" s="34"/>
      <c r="P205" s="264"/>
      <c r="Q205" s="826"/>
      <c r="R205" s="826"/>
      <c r="S205" s="826"/>
      <c r="T205" s="826"/>
      <c r="U205" s="826"/>
      <c r="V205" s="826"/>
      <c r="W205" s="826"/>
      <c r="X205" s="826"/>
      <c r="Y205" s="826"/>
      <c r="Z205" s="826"/>
      <c r="AA205" s="826"/>
      <c r="AB205" s="826"/>
      <c r="AC205" s="826"/>
      <c r="AD205" s="826"/>
      <c r="AE205" s="826"/>
    </row>
    <row r="206" spans="1:31" ht="16.5" customHeight="1" x14ac:dyDescent="0.35">
      <c r="P206" s="8"/>
      <c r="Q206" s="8"/>
      <c r="R206" s="8"/>
      <c r="S206" s="8"/>
      <c r="T206" s="8"/>
      <c r="U206" s="8"/>
      <c r="V206" s="8"/>
      <c r="W206" s="8"/>
      <c r="X206" s="8"/>
      <c r="Y206" s="8"/>
      <c r="Z206" s="8"/>
      <c r="AA206" s="8"/>
      <c r="AB206" s="8"/>
      <c r="AC206" s="8"/>
      <c r="AD206" s="8"/>
      <c r="AE206" s="8"/>
    </row>
    <row r="207" spans="1:31" ht="16.5" customHeight="1" x14ac:dyDescent="0.35">
      <c r="A207" s="577" t="s">
        <v>614</v>
      </c>
      <c r="B207" s="577"/>
      <c r="C207" s="577"/>
      <c r="D207" s="577"/>
      <c r="E207" s="577"/>
      <c r="F207" s="577"/>
      <c r="G207" s="577"/>
      <c r="H207" s="577"/>
      <c r="I207" s="577"/>
      <c r="J207" s="577"/>
      <c r="K207" s="577"/>
      <c r="L207" s="577"/>
      <c r="M207" s="577"/>
      <c r="N207" s="577"/>
      <c r="O207" s="577"/>
      <c r="P207" s="577"/>
      <c r="Q207" s="577"/>
      <c r="R207" s="577"/>
      <c r="S207" s="577"/>
      <c r="T207" s="577"/>
      <c r="U207" s="577"/>
      <c r="V207" s="577"/>
      <c r="W207" s="577"/>
      <c r="X207" s="577"/>
      <c r="Y207" s="577"/>
      <c r="Z207" s="577"/>
      <c r="AA207" s="577"/>
      <c r="AB207" s="577"/>
      <c r="AC207" s="577"/>
      <c r="AD207" s="577"/>
      <c r="AE207" s="577"/>
    </row>
    <row r="208" spans="1:31" ht="16.5" customHeight="1" x14ac:dyDescent="0.35">
      <c r="A208" s="577"/>
      <c r="B208" s="577"/>
      <c r="C208" s="577"/>
      <c r="D208" s="577"/>
      <c r="E208" s="577"/>
      <c r="F208" s="577"/>
      <c r="G208" s="577"/>
      <c r="H208" s="577"/>
      <c r="I208" s="577"/>
      <c r="J208" s="577"/>
      <c r="K208" s="577"/>
      <c r="L208" s="577"/>
      <c r="M208" s="577"/>
      <c r="N208" s="577"/>
      <c r="O208" s="577"/>
      <c r="P208" s="577"/>
      <c r="Q208" s="577"/>
      <c r="R208" s="577"/>
      <c r="S208" s="577"/>
      <c r="T208" s="577"/>
      <c r="U208" s="577"/>
      <c r="V208" s="577"/>
      <c r="W208" s="577"/>
      <c r="X208" s="577"/>
      <c r="Y208" s="577"/>
      <c r="Z208" s="577"/>
      <c r="AA208" s="577"/>
      <c r="AB208" s="577"/>
      <c r="AC208" s="577"/>
      <c r="AD208" s="577"/>
      <c r="AE208" s="577"/>
    </row>
    <row r="209" spans="1:31" ht="16.5" customHeight="1" x14ac:dyDescent="0.35">
      <c r="A209" s="577"/>
      <c r="B209" s="577"/>
      <c r="C209" s="577"/>
      <c r="D209" s="577"/>
      <c r="E209" s="577"/>
      <c r="F209" s="577"/>
      <c r="G209" s="577"/>
      <c r="H209" s="577"/>
      <c r="I209" s="577"/>
      <c r="J209" s="577"/>
      <c r="K209" s="577"/>
      <c r="L209" s="577"/>
      <c r="M209" s="577"/>
      <c r="N209" s="577"/>
      <c r="O209" s="577"/>
      <c r="P209" s="577"/>
      <c r="Q209" s="577"/>
      <c r="R209" s="577"/>
      <c r="S209" s="577"/>
      <c r="T209" s="577"/>
      <c r="U209" s="577"/>
      <c r="V209" s="577"/>
      <c r="W209" s="577"/>
      <c r="X209" s="577"/>
      <c r="Y209" s="577"/>
      <c r="Z209" s="577"/>
      <c r="AA209" s="577"/>
      <c r="AB209" s="577"/>
      <c r="AC209" s="577"/>
      <c r="AD209" s="577"/>
      <c r="AE209" s="577"/>
    </row>
    <row r="210" spans="1:31" ht="16.5" customHeight="1" x14ac:dyDescent="0.35">
      <c r="A210" s="51"/>
      <c r="B210" s="51"/>
      <c r="C210" s="51"/>
      <c r="D210" s="51"/>
      <c r="E210" s="51"/>
      <c r="F210" s="51"/>
      <c r="G210" s="51"/>
      <c r="H210" s="51"/>
      <c r="I210" s="51"/>
      <c r="J210" s="51"/>
      <c r="K210" s="51"/>
      <c r="L210" s="51"/>
      <c r="M210" s="51"/>
      <c r="N210" s="51"/>
      <c r="O210" s="51"/>
      <c r="P210" s="51"/>
      <c r="Q210" s="51"/>
      <c r="R210" s="51"/>
      <c r="S210" s="51"/>
      <c r="T210" s="51"/>
      <c r="U210" s="51"/>
      <c r="V210" s="51"/>
      <c r="W210" s="51"/>
      <c r="X210" s="51"/>
      <c r="Y210" s="51"/>
      <c r="Z210" s="51"/>
      <c r="AA210" s="51"/>
      <c r="AB210" s="51"/>
      <c r="AC210" s="51"/>
      <c r="AD210" s="51"/>
      <c r="AE210" s="51"/>
    </row>
    <row r="211" spans="1:31" ht="16.5" customHeight="1" x14ac:dyDescent="0.35">
      <c r="A211" s="824" t="s">
        <v>609</v>
      </c>
      <c r="B211" s="824"/>
      <c r="C211" s="824"/>
      <c r="D211" s="824"/>
      <c r="E211" s="824"/>
      <c r="F211" s="824"/>
      <c r="G211" s="824"/>
      <c r="H211" s="824"/>
      <c r="I211" s="824"/>
      <c r="J211" s="824"/>
      <c r="K211" s="824"/>
      <c r="L211" s="824"/>
      <c r="M211" s="824"/>
      <c r="N211" s="824"/>
      <c r="O211" s="824"/>
      <c r="P211" s="824"/>
      <c r="Q211" s="824"/>
      <c r="R211" s="824"/>
      <c r="S211" s="824"/>
      <c r="T211" s="824"/>
      <c r="U211" s="824"/>
      <c r="V211" s="824"/>
      <c r="W211" s="824"/>
      <c r="X211" s="824"/>
      <c r="Y211" s="824"/>
      <c r="Z211" s="824"/>
      <c r="AA211" s="824"/>
      <c r="AB211" s="824"/>
      <c r="AC211" s="824"/>
      <c r="AD211" s="824"/>
      <c r="AE211" s="824"/>
    </row>
    <row r="212" spans="1:31" ht="16.5" customHeight="1" x14ac:dyDescent="0.35">
      <c r="A212" s="577" t="s">
        <v>606</v>
      </c>
      <c r="B212" s="577"/>
      <c r="C212" s="577"/>
      <c r="D212" s="577"/>
      <c r="E212" s="577"/>
      <c r="F212" s="577"/>
      <c r="G212" s="577"/>
      <c r="H212" s="577"/>
      <c r="I212" s="577"/>
      <c r="J212" s="577"/>
      <c r="K212" s="577"/>
      <c r="L212" s="577"/>
      <c r="M212" s="577"/>
      <c r="N212" s="577"/>
      <c r="O212" s="577"/>
      <c r="P212" s="577"/>
      <c r="Q212" s="577"/>
      <c r="R212" s="577"/>
      <c r="S212" s="577"/>
      <c r="T212" s="577"/>
      <c r="U212" s="577"/>
      <c r="V212" s="577"/>
      <c r="W212" s="577"/>
      <c r="X212" s="577"/>
      <c r="Y212" s="577"/>
      <c r="Z212" s="577"/>
      <c r="AA212" s="577"/>
      <c r="AB212" s="577"/>
      <c r="AC212" s="577"/>
      <c r="AD212" s="577"/>
      <c r="AE212" s="577"/>
    </row>
    <row r="213" spans="1:31" ht="16.5" customHeight="1" x14ac:dyDescent="0.35">
      <c r="A213" s="577"/>
      <c r="B213" s="577"/>
      <c r="C213" s="577"/>
      <c r="D213" s="577"/>
      <c r="E213" s="577"/>
      <c r="F213" s="577"/>
      <c r="G213" s="577"/>
      <c r="H213" s="577"/>
      <c r="I213" s="577"/>
      <c r="J213" s="577"/>
      <c r="K213" s="577"/>
      <c r="L213" s="577"/>
      <c r="M213" s="577"/>
      <c r="N213" s="577"/>
      <c r="O213" s="577"/>
      <c r="P213" s="577"/>
      <c r="Q213" s="577"/>
      <c r="R213" s="577"/>
      <c r="S213" s="577"/>
      <c r="T213" s="577"/>
      <c r="U213" s="577"/>
      <c r="V213" s="577"/>
      <c r="W213" s="577"/>
      <c r="X213" s="577"/>
      <c r="Y213" s="577"/>
      <c r="Z213" s="577"/>
      <c r="AA213" s="577"/>
      <c r="AB213" s="577"/>
      <c r="AC213" s="577"/>
      <c r="AD213" s="577"/>
      <c r="AE213" s="577"/>
    </row>
    <row r="214" spans="1:31" ht="16.5" customHeight="1" x14ac:dyDescent="0.35">
      <c r="A214" s="577" t="s">
        <v>607</v>
      </c>
      <c r="B214" s="577"/>
      <c r="C214" s="577"/>
      <c r="D214" s="577"/>
      <c r="E214" s="577"/>
      <c r="F214" s="577"/>
      <c r="G214" s="577"/>
      <c r="H214" s="577"/>
      <c r="I214" s="577"/>
      <c r="J214" s="577"/>
      <c r="K214" s="577"/>
      <c r="L214" s="577"/>
      <c r="M214" s="577"/>
      <c r="N214" s="577"/>
      <c r="O214" s="577"/>
      <c r="P214" s="577"/>
      <c r="Q214" s="577"/>
      <c r="R214" s="577"/>
      <c r="S214" s="577"/>
      <c r="T214" s="577"/>
      <c r="U214" s="577"/>
      <c r="V214" s="577"/>
      <c r="W214" s="577"/>
      <c r="X214" s="577"/>
      <c r="Y214" s="577"/>
      <c r="Z214" s="577"/>
      <c r="AA214" s="577"/>
      <c r="AB214" s="577"/>
      <c r="AC214" s="577"/>
      <c r="AD214" s="577"/>
      <c r="AE214" s="577"/>
    </row>
    <row r="215" spans="1:31" ht="16.5" customHeight="1" x14ac:dyDescent="0.35">
      <c r="A215" s="244"/>
      <c r="B215" s="244"/>
      <c r="C215" s="244"/>
      <c r="D215" s="244"/>
      <c r="E215" s="244"/>
      <c r="F215" s="244"/>
      <c r="G215" s="244"/>
      <c r="H215" s="244"/>
      <c r="I215" s="244"/>
      <c r="J215" s="244"/>
      <c r="K215" s="244"/>
      <c r="L215" s="244"/>
      <c r="M215" s="244"/>
      <c r="N215" s="244"/>
      <c r="O215" s="244"/>
      <c r="P215" s="51"/>
      <c r="Q215" s="51"/>
      <c r="R215" s="51"/>
      <c r="S215" s="51"/>
      <c r="T215" s="51"/>
      <c r="U215" s="51"/>
      <c r="V215" s="51"/>
      <c r="W215" s="51"/>
      <c r="X215" s="51"/>
      <c r="Y215" s="51"/>
      <c r="Z215" s="51"/>
      <c r="AA215" s="51"/>
      <c r="AB215" s="51"/>
      <c r="AC215" s="51"/>
      <c r="AD215" s="51"/>
      <c r="AE215" s="51"/>
    </row>
    <row r="216" spans="1:31" ht="16.5" customHeight="1" x14ac:dyDescent="0.35">
      <c r="A216" s="577" t="s">
        <v>608</v>
      </c>
      <c r="B216" s="577"/>
      <c r="C216" s="577"/>
      <c r="D216" s="577"/>
      <c r="E216" s="577"/>
      <c r="F216" s="577"/>
      <c r="G216" s="577"/>
      <c r="H216" s="577"/>
      <c r="I216" s="577"/>
      <c r="J216" s="577"/>
      <c r="K216" s="577"/>
      <c r="L216" s="577"/>
      <c r="M216" s="577"/>
      <c r="N216" s="577"/>
      <c r="O216" s="577"/>
      <c r="P216" s="577"/>
      <c r="Q216" s="577"/>
      <c r="R216" s="577"/>
      <c r="S216" s="577"/>
      <c r="T216" s="577"/>
      <c r="U216" s="577"/>
      <c r="V216" s="577"/>
      <c r="W216" s="577"/>
      <c r="X216" s="577"/>
      <c r="Y216" s="577"/>
      <c r="Z216" s="577"/>
      <c r="AA216" s="577"/>
      <c r="AB216" s="577"/>
      <c r="AC216" s="577"/>
      <c r="AD216" s="577"/>
      <c r="AE216" s="577"/>
    </row>
    <row r="217" spans="1:31" ht="16.5" customHeight="1" x14ac:dyDescent="0.35">
      <c r="A217" s="577"/>
      <c r="B217" s="577"/>
      <c r="C217" s="577"/>
      <c r="D217" s="577"/>
      <c r="E217" s="577"/>
      <c r="F217" s="577"/>
      <c r="G217" s="577"/>
      <c r="H217" s="577"/>
      <c r="I217" s="577"/>
      <c r="J217" s="577"/>
      <c r="K217" s="577"/>
      <c r="L217" s="577"/>
      <c r="M217" s="577"/>
      <c r="N217" s="577"/>
      <c r="O217" s="577"/>
      <c r="P217" s="577"/>
      <c r="Q217" s="577"/>
      <c r="R217" s="577"/>
      <c r="S217" s="577"/>
      <c r="T217" s="577"/>
      <c r="U217" s="577"/>
      <c r="V217" s="577"/>
      <c r="W217" s="577"/>
      <c r="X217" s="577"/>
      <c r="Y217" s="577"/>
      <c r="Z217" s="577"/>
      <c r="AA217" s="577"/>
      <c r="AB217" s="577"/>
      <c r="AC217" s="577"/>
      <c r="AD217" s="577"/>
      <c r="AE217" s="577"/>
    </row>
    <row r="218" spans="1:31" ht="16.5" customHeight="1" x14ac:dyDescent="0.35">
      <c r="A218" s="577"/>
      <c r="B218" s="577"/>
      <c r="C218" s="577"/>
      <c r="D218" s="577"/>
      <c r="E218" s="577"/>
      <c r="F218" s="577"/>
      <c r="G218" s="577"/>
      <c r="H218" s="577"/>
      <c r="I218" s="577"/>
      <c r="J218" s="577"/>
      <c r="K218" s="577"/>
      <c r="L218" s="577"/>
      <c r="M218" s="577"/>
      <c r="N218" s="577"/>
      <c r="O218" s="577"/>
      <c r="P218" s="577"/>
      <c r="Q218" s="577"/>
      <c r="R218" s="577"/>
      <c r="S218" s="577"/>
      <c r="T218" s="577"/>
      <c r="U218" s="577"/>
      <c r="V218" s="577"/>
      <c r="W218" s="577"/>
      <c r="X218" s="577"/>
      <c r="Y218" s="577"/>
      <c r="Z218" s="577"/>
      <c r="AA218" s="577"/>
      <c r="AB218" s="577"/>
      <c r="AC218" s="577"/>
      <c r="AD218" s="577"/>
      <c r="AE218" s="577"/>
    </row>
    <row r="219" spans="1:31" ht="16.5" customHeight="1" x14ac:dyDescent="0.35">
      <c r="A219" s="244"/>
      <c r="B219" s="244"/>
      <c r="C219" s="244"/>
      <c r="D219" s="244"/>
      <c r="E219" s="244"/>
      <c r="F219" s="244"/>
      <c r="G219" s="244"/>
      <c r="H219" s="244"/>
      <c r="I219" s="244"/>
      <c r="J219" s="244"/>
      <c r="K219" s="244"/>
      <c r="L219" s="244"/>
      <c r="M219" s="244"/>
      <c r="N219" s="244"/>
      <c r="O219" s="244"/>
      <c r="P219" s="51"/>
      <c r="Q219" s="51"/>
      <c r="R219" s="51"/>
      <c r="S219" s="51"/>
      <c r="T219" s="51"/>
      <c r="U219" s="51"/>
      <c r="V219" s="51"/>
      <c r="W219" s="51"/>
      <c r="X219" s="51"/>
      <c r="Y219" s="51"/>
      <c r="Z219" s="51"/>
      <c r="AA219" s="51"/>
      <c r="AB219" s="51"/>
      <c r="AC219" s="51"/>
      <c r="AD219" s="51"/>
      <c r="AE219" s="51"/>
    </row>
    <row r="220" spans="1:31" ht="16.5" customHeight="1" x14ac:dyDescent="0.35">
      <c r="A220" s="577" t="s">
        <v>610</v>
      </c>
      <c r="B220" s="577"/>
      <c r="C220" s="577"/>
      <c r="D220" s="577"/>
      <c r="E220" s="577"/>
      <c r="F220" s="577"/>
      <c r="G220" s="577"/>
      <c r="H220" s="577"/>
      <c r="I220" s="577"/>
      <c r="J220" s="577"/>
      <c r="K220" s="577"/>
      <c r="L220" s="577"/>
      <c r="M220" s="577"/>
      <c r="N220" s="577"/>
      <c r="O220" s="577"/>
      <c r="P220" s="577"/>
      <c r="Q220" s="577"/>
      <c r="R220" s="577"/>
      <c r="S220" s="577"/>
      <c r="T220" s="577"/>
      <c r="U220" s="577"/>
      <c r="V220" s="577"/>
      <c r="W220" s="577"/>
      <c r="X220" s="577"/>
      <c r="Y220" s="577"/>
      <c r="Z220" s="577"/>
      <c r="AA220" s="577"/>
      <c r="AB220" s="577"/>
      <c r="AC220" s="577"/>
      <c r="AD220" s="577"/>
      <c r="AE220" s="577"/>
    </row>
    <row r="221" spans="1:31" ht="16.5" customHeight="1" x14ac:dyDescent="0.35">
      <c r="A221" s="577"/>
      <c r="B221" s="577"/>
      <c r="C221" s="577"/>
      <c r="D221" s="577"/>
      <c r="E221" s="577"/>
      <c r="F221" s="577"/>
      <c r="G221" s="577"/>
      <c r="H221" s="577"/>
      <c r="I221" s="577"/>
      <c r="J221" s="577"/>
      <c r="K221" s="577"/>
      <c r="L221" s="577"/>
      <c r="M221" s="577"/>
      <c r="N221" s="577"/>
      <c r="O221" s="577"/>
      <c r="P221" s="577"/>
      <c r="Q221" s="577"/>
      <c r="R221" s="577"/>
      <c r="S221" s="577"/>
      <c r="T221" s="577"/>
      <c r="U221" s="577"/>
      <c r="V221" s="577"/>
      <c r="W221" s="577"/>
      <c r="X221" s="577"/>
      <c r="Y221" s="577"/>
      <c r="Z221" s="577"/>
      <c r="AA221" s="577"/>
      <c r="AB221" s="577"/>
      <c r="AC221" s="577"/>
      <c r="AD221" s="577"/>
      <c r="AE221" s="577"/>
    </row>
    <row r="222" spans="1:31" ht="16.5" customHeight="1" x14ac:dyDescent="0.35">
      <c r="A222" s="577"/>
      <c r="B222" s="577"/>
      <c r="C222" s="577"/>
      <c r="D222" s="577"/>
      <c r="E222" s="577"/>
      <c r="F222" s="577"/>
      <c r="G222" s="577"/>
      <c r="H222" s="577"/>
      <c r="I222" s="577"/>
      <c r="J222" s="577"/>
      <c r="K222" s="577"/>
      <c r="L222" s="577"/>
      <c r="M222" s="577"/>
      <c r="N222" s="577"/>
      <c r="O222" s="577"/>
      <c r="P222" s="577"/>
      <c r="Q222" s="577"/>
      <c r="R222" s="577"/>
      <c r="S222" s="577"/>
      <c r="T222" s="577"/>
      <c r="U222" s="577"/>
      <c r="V222" s="577"/>
      <c r="W222" s="577"/>
      <c r="X222" s="577"/>
      <c r="Y222" s="577"/>
      <c r="Z222" s="577"/>
      <c r="AA222" s="577"/>
      <c r="AB222" s="577"/>
      <c r="AC222" s="577"/>
      <c r="AD222" s="577"/>
      <c r="AE222" s="577"/>
    </row>
    <row r="223" spans="1:31" ht="16.5" customHeight="1" x14ac:dyDescent="0.35">
      <c r="A223" s="577"/>
      <c r="B223" s="577"/>
      <c r="C223" s="577"/>
      <c r="D223" s="577"/>
      <c r="E223" s="577"/>
      <c r="F223" s="577"/>
      <c r="G223" s="577"/>
      <c r="H223" s="577"/>
      <c r="I223" s="577"/>
      <c r="J223" s="577"/>
      <c r="K223" s="577"/>
      <c r="L223" s="577"/>
      <c r="M223" s="577"/>
      <c r="N223" s="577"/>
      <c r="O223" s="577"/>
      <c r="P223" s="577"/>
      <c r="Q223" s="577"/>
      <c r="R223" s="577"/>
      <c r="S223" s="577"/>
      <c r="T223" s="577"/>
      <c r="U223" s="577"/>
      <c r="V223" s="577"/>
      <c r="W223" s="577"/>
      <c r="X223" s="577"/>
      <c r="Y223" s="577"/>
      <c r="Z223" s="577"/>
      <c r="AA223" s="577"/>
      <c r="AB223" s="577"/>
      <c r="AC223" s="577"/>
      <c r="AD223" s="577"/>
      <c r="AE223" s="577"/>
    </row>
    <row r="224" spans="1:31" ht="16.5" customHeight="1" x14ac:dyDescent="0.35">
      <c r="A224" s="244"/>
      <c r="B224" s="244"/>
      <c r="C224" s="244"/>
      <c r="D224" s="244"/>
      <c r="E224" s="244"/>
      <c r="F224" s="244"/>
      <c r="G224" s="244"/>
      <c r="H224" s="244"/>
      <c r="I224" s="244"/>
      <c r="J224" s="244"/>
      <c r="K224" s="244"/>
      <c r="L224" s="244"/>
      <c r="M224" s="244"/>
      <c r="N224" s="244"/>
      <c r="O224" s="244"/>
      <c r="P224" s="51"/>
      <c r="Q224" s="51"/>
      <c r="R224" s="51"/>
      <c r="S224" s="51"/>
      <c r="T224" s="51"/>
      <c r="U224" s="51"/>
      <c r="V224" s="51"/>
      <c r="W224" s="51"/>
      <c r="X224" s="51"/>
      <c r="Y224" s="51"/>
      <c r="Z224" s="51"/>
      <c r="AA224" s="51"/>
      <c r="AB224" s="51"/>
      <c r="AC224" s="51"/>
      <c r="AD224" s="51"/>
      <c r="AE224" s="51"/>
    </row>
    <row r="225" spans="1:31" ht="16.5" customHeight="1" x14ac:dyDescent="0.35">
      <c r="A225" s="577" t="s">
        <v>611</v>
      </c>
      <c r="B225" s="577"/>
      <c r="C225" s="577"/>
      <c r="D225" s="577"/>
      <c r="E225" s="577"/>
      <c r="F225" s="577"/>
      <c r="G225" s="577"/>
      <c r="H225" s="577"/>
      <c r="I225" s="577"/>
      <c r="J225" s="577"/>
      <c r="K225" s="577"/>
      <c r="L225" s="577"/>
      <c r="M225" s="577"/>
      <c r="N225" s="577"/>
      <c r="O225" s="577"/>
      <c r="P225" s="577"/>
      <c r="Q225" s="577"/>
      <c r="R225" s="577"/>
      <c r="S225" s="577"/>
      <c r="T225" s="577"/>
      <c r="U225" s="577"/>
      <c r="V225" s="577"/>
      <c r="W225" s="577"/>
      <c r="X225" s="577"/>
      <c r="Y225" s="577"/>
      <c r="Z225" s="577"/>
      <c r="AA225" s="577"/>
      <c r="AB225" s="577"/>
      <c r="AC225" s="577"/>
      <c r="AD225" s="577"/>
      <c r="AE225" s="577"/>
    </row>
    <row r="226" spans="1:31" ht="16.5" customHeight="1" x14ac:dyDescent="0.35">
      <c r="A226" s="577"/>
      <c r="B226" s="577"/>
      <c r="C226" s="577"/>
      <c r="D226" s="577"/>
      <c r="E226" s="577"/>
      <c r="F226" s="577"/>
      <c r="G226" s="577"/>
      <c r="H226" s="577"/>
      <c r="I226" s="577"/>
      <c r="J226" s="577"/>
      <c r="K226" s="577"/>
      <c r="L226" s="577"/>
      <c r="M226" s="577"/>
      <c r="N226" s="577"/>
      <c r="O226" s="577"/>
      <c r="P226" s="577"/>
      <c r="Q226" s="577"/>
      <c r="R226" s="577"/>
      <c r="S226" s="577"/>
      <c r="T226" s="577"/>
      <c r="U226" s="577"/>
      <c r="V226" s="577"/>
      <c r="W226" s="577"/>
      <c r="X226" s="577"/>
      <c r="Y226" s="577"/>
      <c r="Z226" s="577"/>
      <c r="AA226" s="577"/>
      <c r="AB226" s="577"/>
      <c r="AC226" s="577"/>
      <c r="AD226" s="577"/>
      <c r="AE226" s="577"/>
    </row>
    <row r="227" spans="1:31" ht="16.5" customHeight="1" x14ac:dyDescent="0.35">
      <c r="A227" s="577"/>
      <c r="B227" s="577"/>
      <c r="C227" s="577"/>
      <c r="D227" s="577"/>
      <c r="E227" s="577"/>
      <c r="F227" s="577"/>
      <c r="G227" s="577"/>
      <c r="H227" s="577"/>
      <c r="I227" s="577"/>
      <c r="J227" s="577"/>
      <c r="K227" s="577"/>
      <c r="L227" s="577"/>
      <c r="M227" s="577"/>
      <c r="N227" s="577"/>
      <c r="O227" s="577"/>
      <c r="P227" s="577"/>
      <c r="Q227" s="577"/>
      <c r="R227" s="577"/>
      <c r="S227" s="577"/>
      <c r="T227" s="577"/>
      <c r="U227" s="577"/>
      <c r="V227" s="577"/>
      <c r="W227" s="577"/>
      <c r="X227" s="577"/>
      <c r="Y227" s="577"/>
      <c r="Z227" s="577"/>
      <c r="AA227" s="577"/>
      <c r="AB227" s="577"/>
      <c r="AC227" s="577"/>
      <c r="AD227" s="577"/>
      <c r="AE227" s="577"/>
    </row>
    <row r="228" spans="1:31" ht="16.5" customHeight="1" x14ac:dyDescent="0.35">
      <c r="A228" s="577"/>
      <c r="B228" s="577"/>
      <c r="C228" s="577"/>
      <c r="D228" s="577"/>
      <c r="E228" s="577"/>
      <c r="F228" s="577"/>
      <c r="G228" s="577"/>
      <c r="H228" s="577"/>
      <c r="I228" s="577"/>
      <c r="J228" s="577"/>
      <c r="K228" s="577"/>
      <c r="L228" s="577"/>
      <c r="M228" s="577"/>
      <c r="N228" s="577"/>
      <c r="O228" s="577"/>
      <c r="P228" s="577"/>
      <c r="Q228" s="577"/>
      <c r="R228" s="577"/>
      <c r="S228" s="577"/>
      <c r="T228" s="577"/>
      <c r="U228" s="577"/>
      <c r="V228" s="577"/>
      <c r="W228" s="577"/>
      <c r="X228" s="577"/>
      <c r="Y228" s="577"/>
      <c r="Z228" s="577"/>
      <c r="AA228" s="577"/>
      <c r="AB228" s="577"/>
      <c r="AC228" s="577"/>
      <c r="AD228" s="577"/>
      <c r="AE228" s="577"/>
    </row>
    <row r="229" spans="1:31" ht="16.5" customHeight="1" x14ac:dyDescent="0.35">
      <c r="A229" s="244"/>
      <c r="B229" s="244"/>
      <c r="C229" s="244"/>
      <c r="D229" s="244"/>
      <c r="E229" s="244"/>
      <c r="F229" s="244"/>
      <c r="G229" s="244"/>
      <c r="H229" s="244"/>
      <c r="I229" s="244"/>
      <c r="J229" s="244"/>
      <c r="K229" s="244"/>
      <c r="L229" s="244"/>
      <c r="M229" s="244"/>
      <c r="N229" s="244"/>
      <c r="O229" s="244"/>
      <c r="P229" s="51"/>
      <c r="Q229" s="51"/>
      <c r="R229" s="51"/>
      <c r="S229" s="51"/>
      <c r="T229" s="51"/>
      <c r="U229" s="51"/>
      <c r="V229" s="51"/>
      <c r="W229" s="51"/>
      <c r="X229" s="51"/>
      <c r="Y229" s="51"/>
      <c r="Z229" s="51"/>
      <c r="AA229" s="51"/>
      <c r="AB229" s="51"/>
      <c r="AC229" s="51"/>
      <c r="AD229" s="51"/>
      <c r="AE229" s="51"/>
    </row>
    <row r="230" spans="1:31" ht="16.5" customHeight="1" x14ac:dyDescent="0.35">
      <c r="A230" s="577" t="s">
        <v>612</v>
      </c>
      <c r="B230" s="577"/>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row>
    <row r="231" spans="1:31" ht="16.5" customHeight="1" x14ac:dyDescent="0.35">
      <c r="A231" s="244"/>
      <c r="B231" s="244"/>
      <c r="C231" s="244"/>
      <c r="D231" s="244"/>
      <c r="E231" s="244"/>
      <c r="F231" s="244"/>
      <c r="G231" s="244"/>
      <c r="H231" s="244"/>
      <c r="I231" s="244"/>
      <c r="J231" s="244"/>
      <c r="K231" s="244"/>
      <c r="L231" s="244"/>
      <c r="M231" s="244"/>
      <c r="N231" s="244"/>
      <c r="O231" s="244"/>
      <c r="P231" s="51"/>
      <c r="Q231" s="51"/>
      <c r="R231" s="51"/>
      <c r="S231" s="51"/>
      <c r="T231" s="51"/>
      <c r="U231" s="51"/>
      <c r="V231" s="51"/>
      <c r="W231" s="51"/>
      <c r="X231" s="51"/>
      <c r="Y231" s="51"/>
      <c r="Z231" s="51"/>
      <c r="AA231" s="51"/>
      <c r="AB231" s="51"/>
      <c r="AC231" s="51"/>
      <c r="AD231" s="51"/>
      <c r="AE231" s="51"/>
    </row>
    <row r="232" spans="1:31" ht="16.5" customHeight="1" x14ac:dyDescent="0.35">
      <c r="A232" s="577" t="s">
        <v>613</v>
      </c>
      <c r="B232" s="577"/>
      <c r="C232" s="577"/>
      <c r="D232" s="577"/>
      <c r="E232" s="577"/>
      <c r="F232" s="577"/>
      <c r="G232" s="577"/>
      <c r="H232" s="577"/>
      <c r="I232" s="577"/>
      <c r="J232" s="577"/>
      <c r="K232" s="577"/>
      <c r="L232" s="577"/>
      <c r="M232" s="577"/>
      <c r="N232" s="577"/>
      <c r="O232" s="577"/>
      <c r="P232" s="577"/>
      <c r="Q232" s="577"/>
      <c r="R232" s="577"/>
      <c r="S232" s="577"/>
      <c r="T232" s="577"/>
      <c r="U232" s="577"/>
      <c r="V232" s="577"/>
      <c r="W232" s="577"/>
      <c r="X232" s="577"/>
      <c r="Y232" s="577"/>
      <c r="Z232" s="577"/>
      <c r="AA232" s="577"/>
      <c r="AB232" s="577"/>
      <c r="AC232" s="577"/>
      <c r="AD232" s="577"/>
      <c r="AE232" s="577"/>
    </row>
    <row r="233" spans="1:31" ht="16.5" customHeight="1" x14ac:dyDescent="0.35">
      <c r="A233" s="577"/>
      <c r="B233" s="577"/>
      <c r="C233" s="577"/>
      <c r="D233" s="577"/>
      <c r="E233" s="577"/>
      <c r="F233" s="577"/>
      <c r="G233" s="577"/>
      <c r="H233" s="577"/>
      <c r="I233" s="577"/>
      <c r="J233" s="577"/>
      <c r="K233" s="577"/>
      <c r="L233" s="577"/>
      <c r="M233" s="577"/>
      <c r="N233" s="577"/>
      <c r="O233" s="577"/>
      <c r="P233" s="577"/>
      <c r="Q233" s="577"/>
      <c r="R233" s="577"/>
      <c r="S233" s="577"/>
      <c r="T233" s="577"/>
      <c r="U233" s="577"/>
      <c r="V233" s="577"/>
      <c r="W233" s="577"/>
      <c r="X233" s="577"/>
      <c r="Y233" s="577"/>
      <c r="Z233" s="577"/>
      <c r="AA233" s="577"/>
      <c r="AB233" s="577"/>
      <c r="AC233" s="577"/>
      <c r="AD233" s="577"/>
      <c r="AE233" s="577"/>
    </row>
    <row r="234" spans="1:31" ht="16.5" customHeight="1" x14ac:dyDescent="0.35">
      <c r="A234" s="244"/>
      <c r="B234" s="244"/>
      <c r="C234" s="244"/>
      <c r="D234" s="244"/>
      <c r="E234" s="244"/>
      <c r="F234" s="244"/>
      <c r="G234" s="244"/>
      <c r="H234" s="244"/>
      <c r="I234" s="244"/>
      <c r="J234" s="244"/>
      <c r="K234" s="244"/>
      <c r="L234" s="244"/>
      <c r="M234" s="244"/>
      <c r="N234" s="244"/>
      <c r="O234" s="244"/>
      <c r="P234" s="51"/>
      <c r="Q234" s="51"/>
      <c r="R234" s="51"/>
      <c r="S234" s="51"/>
      <c r="T234" s="51"/>
      <c r="U234" s="51"/>
      <c r="V234" s="51"/>
      <c r="W234" s="51"/>
      <c r="X234" s="51"/>
      <c r="Y234" s="51"/>
      <c r="Z234" s="51"/>
      <c r="AA234" s="51"/>
      <c r="AB234" s="51"/>
      <c r="AC234" s="51"/>
      <c r="AD234" s="51"/>
      <c r="AE234" s="51"/>
    </row>
    <row r="235" spans="1:31" ht="16.5" customHeight="1" x14ac:dyDescent="0.35">
      <c r="A235" s="577" t="s">
        <v>412</v>
      </c>
      <c r="B235" s="577"/>
      <c r="C235" s="577"/>
      <c r="D235" s="577"/>
      <c r="E235" s="577"/>
      <c r="F235" s="577"/>
      <c r="G235" s="577"/>
      <c r="H235" s="577"/>
      <c r="I235" s="577"/>
      <c r="J235" s="577"/>
      <c r="K235" s="577"/>
      <c r="L235" s="577"/>
      <c r="M235" s="577"/>
      <c r="N235" s="577"/>
      <c r="O235" s="577"/>
      <c r="P235" s="577"/>
      <c r="Q235" s="577"/>
      <c r="R235" s="577"/>
      <c r="S235" s="577"/>
      <c r="T235" s="577"/>
      <c r="U235" s="577"/>
      <c r="V235" s="577"/>
      <c r="W235" s="577"/>
      <c r="X235" s="577"/>
      <c r="Y235" s="577"/>
      <c r="Z235" s="577"/>
      <c r="AA235" s="577"/>
      <c r="AB235" s="577"/>
      <c r="AC235" s="577"/>
      <c r="AD235" s="577"/>
      <c r="AE235" s="577"/>
    </row>
    <row r="236" spans="1:31" ht="16.5" customHeight="1" x14ac:dyDescent="0.35">
      <c r="A236" s="577"/>
      <c r="B236" s="577"/>
      <c r="C236" s="577"/>
      <c r="D236" s="577"/>
      <c r="E236" s="577"/>
      <c r="F236" s="577"/>
      <c r="G236" s="577"/>
      <c r="H236" s="577"/>
      <c r="I236" s="577"/>
      <c r="J236" s="577"/>
      <c r="K236" s="577"/>
      <c r="L236" s="577"/>
      <c r="M236" s="577"/>
      <c r="N236" s="577"/>
      <c r="O236" s="577"/>
      <c r="P236" s="577"/>
      <c r="Q236" s="577"/>
      <c r="R236" s="577"/>
      <c r="S236" s="577"/>
      <c r="T236" s="577"/>
      <c r="U236" s="577"/>
      <c r="V236" s="577"/>
      <c r="W236" s="577"/>
      <c r="X236" s="577"/>
      <c r="Y236" s="577"/>
      <c r="Z236" s="577"/>
      <c r="AA236" s="577"/>
      <c r="AB236" s="577"/>
      <c r="AC236" s="577"/>
      <c r="AD236" s="577"/>
      <c r="AE236" s="577"/>
    </row>
    <row r="237" spans="1:31" ht="16.5" customHeight="1" x14ac:dyDescent="0.35">
      <c r="A237" s="51"/>
      <c r="B237" s="51"/>
      <c r="C237" s="51"/>
      <c r="D237" s="51"/>
      <c r="E237" s="51"/>
      <c r="F237" s="51"/>
      <c r="G237" s="51"/>
      <c r="H237" s="51"/>
      <c r="I237" s="51"/>
      <c r="J237" s="51"/>
      <c r="K237" s="51"/>
      <c r="L237" s="51"/>
      <c r="M237" s="51"/>
      <c r="N237" s="51"/>
      <c r="O237" s="51"/>
      <c r="P237" s="51"/>
      <c r="Q237" s="51"/>
      <c r="R237" s="51"/>
      <c r="S237" s="51"/>
      <c r="T237" s="51"/>
      <c r="U237" s="51"/>
      <c r="V237" s="51"/>
      <c r="W237" s="51"/>
      <c r="X237" s="51"/>
      <c r="Y237" s="51"/>
      <c r="Z237" s="51"/>
      <c r="AA237" s="51"/>
      <c r="AB237" s="51"/>
      <c r="AC237" s="51"/>
      <c r="AD237" s="51"/>
      <c r="AE237" s="51"/>
    </row>
    <row r="238" spans="1:31" ht="16.5" customHeight="1" x14ac:dyDescent="0.35">
      <c r="A238" s="825" t="s">
        <v>616</v>
      </c>
      <c r="B238" s="825"/>
      <c r="C238" s="825"/>
      <c r="D238" s="825"/>
      <c r="E238" s="825"/>
      <c r="F238" s="825"/>
      <c r="G238" s="825"/>
      <c r="H238" s="825"/>
      <c r="I238" s="825"/>
      <c r="J238" s="825"/>
      <c r="K238" s="825"/>
      <c r="L238" s="825"/>
      <c r="M238" s="825"/>
      <c r="N238" s="825"/>
      <c r="O238" s="825"/>
      <c r="P238" s="825"/>
      <c r="Q238" s="825"/>
      <c r="R238" s="825"/>
      <c r="S238" s="825"/>
      <c r="T238" s="825"/>
      <c r="U238" s="825"/>
      <c r="V238" s="825"/>
      <c r="W238" s="825"/>
      <c r="X238" s="825"/>
      <c r="Y238" s="825"/>
      <c r="Z238" s="825"/>
      <c r="AA238" s="825"/>
      <c r="AB238" s="825"/>
      <c r="AC238" s="825"/>
      <c r="AD238" s="825"/>
      <c r="AE238" s="825"/>
    </row>
    <row r="239" spans="1:31" ht="16.5" customHeight="1" x14ac:dyDescent="0.35">
      <c r="A239" s="50">
        <v>1</v>
      </c>
      <c r="B239" s="577" t="s">
        <v>615</v>
      </c>
      <c r="C239" s="577"/>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row>
    <row r="240" spans="1:31" ht="16.5" customHeight="1" x14ac:dyDescent="0.35">
      <c r="A240" s="50">
        <v>2</v>
      </c>
      <c r="B240" s="577" t="s">
        <v>219</v>
      </c>
      <c r="C240" s="577"/>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row>
    <row r="241" spans="1:31" ht="16.5" customHeight="1" x14ac:dyDescent="0.35">
      <c r="A241" s="50">
        <v>3</v>
      </c>
      <c r="B241" s="577" t="s">
        <v>220</v>
      </c>
      <c r="C241" s="577"/>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row>
    <row r="242" spans="1:31" ht="16.5" customHeight="1" x14ac:dyDescent="0.35">
      <c r="A242" s="50">
        <v>4</v>
      </c>
      <c r="B242" s="577" t="s">
        <v>221</v>
      </c>
      <c r="C242" s="577"/>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row>
    <row r="243" spans="1:31" ht="16.5" customHeight="1" x14ac:dyDescent="0.35">
      <c r="A243" s="50">
        <v>5</v>
      </c>
      <c r="B243" s="577" t="s">
        <v>222</v>
      </c>
      <c r="C243" s="577"/>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row>
    <row r="244" spans="1:31" ht="16.5" customHeight="1" x14ac:dyDescent="0.35">
      <c r="A244" s="50"/>
      <c r="B244" s="577"/>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row>
    <row r="245" spans="1:31" ht="16.5" customHeight="1" x14ac:dyDescent="0.35">
      <c r="A245" s="50">
        <v>6</v>
      </c>
      <c r="B245" s="577" t="s">
        <v>223</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row>
    <row r="246" spans="1:31" ht="16.5" customHeight="1" x14ac:dyDescent="0.35">
      <c r="A246" s="50"/>
      <c r="B246" s="577"/>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row>
    <row r="247" spans="1:31" ht="16.5" customHeight="1" x14ac:dyDescent="0.35">
      <c r="A247" s="50"/>
      <c r="B247" s="50" t="s">
        <v>336</v>
      </c>
      <c r="C247" s="577" t="s">
        <v>224</v>
      </c>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row>
    <row r="248" spans="1:31" ht="16.5" customHeight="1" x14ac:dyDescent="0.35">
      <c r="A248" s="50"/>
      <c r="B248" s="50" t="s">
        <v>337</v>
      </c>
      <c r="C248" s="577" t="s">
        <v>228</v>
      </c>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row>
    <row r="249" spans="1:31" ht="16.5" customHeight="1" x14ac:dyDescent="0.35">
      <c r="A249" s="50"/>
      <c r="B249" s="50" t="s">
        <v>338</v>
      </c>
      <c r="C249" s="577" t="s">
        <v>225</v>
      </c>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row>
    <row r="250" spans="1:31" ht="16.5" customHeight="1" x14ac:dyDescent="0.35">
      <c r="A250" s="50">
        <v>7</v>
      </c>
      <c r="B250" s="577" t="s">
        <v>227</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row>
    <row r="251" spans="1:31" ht="16.5" customHeight="1" x14ac:dyDescent="0.35">
      <c r="A251" s="50"/>
      <c r="B251" s="577"/>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row>
    <row r="252" spans="1:31" ht="16.5" customHeight="1" x14ac:dyDescent="0.35">
      <c r="A252" s="50"/>
      <c r="B252" s="577"/>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row>
    <row r="253" spans="1:31" ht="16.5" customHeight="1" x14ac:dyDescent="0.35">
      <c r="A253" s="50">
        <v>8</v>
      </c>
      <c r="B253" s="577" t="s">
        <v>693</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row>
    <row r="254" spans="1:31" ht="16.5" customHeight="1" x14ac:dyDescent="0.35">
      <c r="A254" s="50"/>
      <c r="B254" s="577"/>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row>
    <row r="255" spans="1:31" ht="16.5" customHeight="1" x14ac:dyDescent="0.35">
      <c r="A255" s="50">
        <v>9</v>
      </c>
      <c r="B255" s="577" t="s">
        <v>692</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row>
    <row r="256" spans="1:31" ht="16.5" customHeight="1" x14ac:dyDescent="0.35">
      <c r="A256" s="50"/>
      <c r="B256" s="577"/>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row>
    <row r="257" spans="1:31" ht="16.5" customHeight="1" x14ac:dyDescent="0.35">
      <c r="A257" s="50"/>
      <c r="B257" s="577"/>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row>
    <row r="258" spans="1:31" ht="16.5" customHeight="1" x14ac:dyDescent="0.35">
      <c r="P258" s="51"/>
      <c r="Q258" s="51"/>
      <c r="R258" s="51"/>
      <c r="S258" s="51"/>
      <c r="T258" s="51"/>
      <c r="U258" s="51"/>
      <c r="V258" s="51"/>
      <c r="W258" s="51"/>
      <c r="X258" s="51"/>
      <c r="Y258" s="51"/>
      <c r="Z258" s="51"/>
      <c r="AA258" s="51"/>
      <c r="AB258" s="51"/>
      <c r="AC258" s="51"/>
    </row>
    <row r="259" spans="1:31" ht="16.5" customHeight="1" x14ac:dyDescent="0.35">
      <c r="C259" s="754"/>
      <c r="D259" s="755"/>
      <c r="E259" s="755"/>
      <c r="F259" s="755"/>
      <c r="G259" s="755"/>
      <c r="H259" s="755"/>
      <c r="I259" s="755"/>
      <c r="J259" s="755"/>
      <c r="K259" s="755"/>
      <c r="L259" s="755"/>
      <c r="M259" s="755"/>
      <c r="N259" s="755"/>
      <c r="O259" s="755"/>
      <c r="P259" s="754"/>
      <c r="Q259" s="755"/>
      <c r="R259" s="755"/>
      <c r="S259" s="755"/>
      <c r="T259" s="755"/>
      <c r="U259" s="755"/>
      <c r="V259" s="755"/>
      <c r="W259" s="755"/>
      <c r="X259" s="755"/>
      <c r="Y259" s="756"/>
      <c r="Z259" s="757"/>
      <c r="AA259" s="757"/>
      <c r="AB259" s="757"/>
      <c r="AC259" s="757"/>
    </row>
    <row r="260" spans="1:31" ht="16.5" customHeight="1" x14ac:dyDescent="0.35">
      <c r="C260" s="9" t="s">
        <v>163</v>
      </c>
      <c r="D260" s="10"/>
      <c r="E260" s="10"/>
      <c r="F260" s="10"/>
      <c r="G260" s="10"/>
      <c r="H260" s="10"/>
      <c r="I260" s="10"/>
      <c r="J260" s="10"/>
      <c r="K260" s="10"/>
      <c r="L260" s="10"/>
      <c r="M260" s="10"/>
      <c r="N260" s="10"/>
      <c r="O260" s="10"/>
      <c r="P260" s="758" t="s">
        <v>287</v>
      </c>
      <c r="Q260" s="759"/>
      <c r="R260" s="759"/>
      <c r="S260" s="759"/>
      <c r="T260" s="759"/>
      <c r="U260" s="759"/>
      <c r="V260" s="759"/>
      <c r="W260" s="759"/>
      <c r="X260" s="759"/>
      <c r="Y260" s="760"/>
      <c r="Z260" s="753" t="s">
        <v>26</v>
      </c>
      <c r="AA260" s="753"/>
      <c r="AB260" s="753"/>
      <c r="AC260" s="753"/>
    </row>
    <row r="261" spans="1:31" ht="16.5" customHeight="1" x14ac:dyDescent="0.35">
      <c r="C261" s="30"/>
      <c r="D261" s="30"/>
      <c r="E261" s="30"/>
      <c r="F261" s="32"/>
      <c r="G261" s="30"/>
      <c r="H261" s="30"/>
      <c r="I261" s="30"/>
      <c r="J261" s="30"/>
      <c r="K261" s="30"/>
      <c r="L261" s="30"/>
      <c r="M261" s="30"/>
      <c r="N261" s="30"/>
      <c r="O261" s="30"/>
      <c r="P261" s="30"/>
      <c r="Q261" s="30"/>
      <c r="R261" s="30"/>
      <c r="S261" s="30"/>
      <c r="T261" s="30"/>
      <c r="U261" s="30"/>
      <c r="V261" s="30"/>
      <c r="W261" s="30"/>
      <c r="X261" s="30"/>
      <c r="Y261" s="30"/>
      <c r="Z261" s="30"/>
      <c r="AA261" s="30"/>
      <c r="AB261" s="30"/>
      <c r="AC261" s="30"/>
    </row>
    <row r="262" spans="1:31" ht="16.5" customHeight="1" x14ac:dyDescent="0.35">
      <c r="C262" s="641"/>
      <c r="D262" s="642"/>
      <c r="E262" s="642"/>
      <c r="F262" s="642"/>
      <c r="G262" s="642"/>
      <c r="H262" s="642"/>
      <c r="I262" s="642"/>
      <c r="J262" s="642"/>
      <c r="K262" s="642"/>
      <c r="L262" s="642"/>
      <c r="M262" s="642"/>
      <c r="N262" s="642"/>
      <c r="O262" s="642"/>
      <c r="P262" s="642"/>
      <c r="Q262" s="642"/>
      <c r="R262" s="642"/>
      <c r="S262" s="642"/>
      <c r="T262" s="642"/>
      <c r="U262" s="642"/>
      <c r="V262" s="642"/>
      <c r="W262" s="642"/>
      <c r="X262" s="642"/>
      <c r="Y262" s="643"/>
      <c r="Z262" s="757"/>
      <c r="AA262" s="757"/>
      <c r="AB262" s="757"/>
      <c r="AC262" s="757"/>
    </row>
    <row r="263" spans="1:31" ht="16.5" customHeight="1" x14ac:dyDescent="0.35">
      <c r="C263" s="9" t="s">
        <v>28</v>
      </c>
      <c r="D263" s="10"/>
      <c r="E263" s="10"/>
      <c r="F263" s="10"/>
      <c r="G263" s="10"/>
      <c r="H263" s="10"/>
      <c r="I263" s="10"/>
      <c r="J263" s="10"/>
      <c r="K263" s="10"/>
      <c r="L263" s="10"/>
      <c r="M263" s="10"/>
      <c r="N263" s="10"/>
      <c r="O263" s="10"/>
      <c r="P263" s="10"/>
      <c r="Q263" s="10"/>
      <c r="R263" s="10"/>
      <c r="S263" s="10"/>
      <c r="T263" s="10"/>
      <c r="U263" s="10"/>
      <c r="V263" s="10"/>
      <c r="W263" s="10"/>
      <c r="X263" s="10"/>
      <c r="Y263" s="240"/>
      <c r="Z263" s="753" t="s">
        <v>26</v>
      </c>
      <c r="AA263" s="753"/>
      <c r="AB263" s="753"/>
      <c r="AC263" s="753"/>
    </row>
    <row r="273" spans="1:34" x14ac:dyDescent="0.35">
      <c r="X273" s="34"/>
      <c r="Y273" s="34"/>
      <c r="Z273" s="34"/>
    </row>
    <row r="274" spans="1:34" x14ac:dyDescent="0.35">
      <c r="X274" s="34"/>
      <c r="Y274" s="34"/>
      <c r="Z274" s="34"/>
    </row>
    <row r="275" spans="1:34" x14ac:dyDescent="0.35">
      <c r="A275" s="33"/>
      <c r="X275" s="34"/>
      <c r="Y275" s="34"/>
      <c r="Z275" s="34"/>
      <c r="AF275" s="199"/>
      <c r="AG275" s="199"/>
      <c r="AH275" s="199"/>
    </row>
    <row r="276" spans="1:34" x14ac:dyDescent="0.35">
      <c r="X276" s="34"/>
      <c r="Y276" s="34"/>
      <c r="Z276" s="34"/>
      <c r="AF276" s="199"/>
      <c r="AG276" s="199"/>
      <c r="AH276" s="199"/>
    </row>
    <row r="277" spans="1:34" x14ac:dyDescent="0.35">
      <c r="X277" s="34"/>
      <c r="Y277" s="34"/>
      <c r="Z277" s="34"/>
      <c r="AF277" s="199"/>
      <c r="AG277" s="199"/>
      <c r="AH277" s="199"/>
    </row>
    <row r="278" spans="1:34" x14ac:dyDescent="0.35">
      <c r="X278" s="34"/>
      <c r="Y278" s="34"/>
      <c r="Z278" s="34"/>
      <c r="AF278" s="199"/>
      <c r="AG278" s="199"/>
      <c r="AH278" s="199"/>
    </row>
    <row r="279" spans="1:34" x14ac:dyDescent="0.35">
      <c r="X279" s="34"/>
      <c r="Y279" s="34"/>
      <c r="Z279" s="34"/>
      <c r="AF279" s="199"/>
      <c r="AG279" s="199"/>
      <c r="AH279" s="199"/>
    </row>
    <row r="280" spans="1:34" x14ac:dyDescent="0.35">
      <c r="AF280" s="199"/>
      <c r="AG280" s="199"/>
      <c r="AH280" s="199"/>
    </row>
    <row r="281" spans="1:34" x14ac:dyDescent="0.35">
      <c r="AF281" s="199"/>
      <c r="AG281" s="199"/>
      <c r="AH281" s="199"/>
    </row>
  </sheetData>
  <sheetProtection sheet="1" selectLockedCells="1"/>
  <mergeCells count="1566">
    <mergeCell ref="A212:AE213"/>
    <mergeCell ref="A214:AE214"/>
    <mergeCell ref="A211:AE211"/>
    <mergeCell ref="A216:AE218"/>
    <mergeCell ref="A220:AE223"/>
    <mergeCell ref="A225:AE228"/>
    <mergeCell ref="A230:AE230"/>
    <mergeCell ref="A232:AE233"/>
    <mergeCell ref="A235:AE236"/>
    <mergeCell ref="A238:AE238"/>
    <mergeCell ref="B240:AE240"/>
    <mergeCell ref="Q202:AE205"/>
    <mergeCell ref="J201:L201"/>
    <mergeCell ref="J202:L202"/>
    <mergeCell ref="J203:L203"/>
    <mergeCell ref="J204:L204"/>
    <mergeCell ref="A201:I201"/>
    <mergeCell ref="A202:I202"/>
    <mergeCell ref="A203:I203"/>
    <mergeCell ref="A204:I204"/>
    <mergeCell ref="A207:AE209"/>
    <mergeCell ref="B250:AE252"/>
    <mergeCell ref="A1:C1"/>
    <mergeCell ref="D1:L1"/>
    <mergeCell ref="M1:Q1"/>
    <mergeCell ref="R1:Y1"/>
    <mergeCell ref="Z1:AA1"/>
    <mergeCell ref="AB1:AD1"/>
    <mergeCell ref="U81:V81"/>
    <mergeCell ref="W81:X81"/>
    <mergeCell ref="Y81:Z81"/>
    <mergeCell ref="AA81:AB81"/>
    <mergeCell ref="B92:N92"/>
    <mergeCell ref="O92:P92"/>
    <mergeCell ref="Q92:R92"/>
    <mergeCell ref="S92:T92"/>
    <mergeCell ref="U92:V92"/>
    <mergeCell ref="W92:X92"/>
    <mergeCell ref="Y92:Z92"/>
    <mergeCell ref="AA92:AB92"/>
    <mergeCell ref="A67:A72"/>
    <mergeCell ref="B67:N67"/>
    <mergeCell ref="B68:N68"/>
    <mergeCell ref="B23:N23"/>
    <mergeCell ref="A28:A33"/>
    <mergeCell ref="A137:A142"/>
    <mergeCell ref="B128:N128"/>
    <mergeCell ref="B129:N129"/>
    <mergeCell ref="B130:N130"/>
    <mergeCell ref="B131:N131"/>
    <mergeCell ref="B132:N132"/>
    <mergeCell ref="B133:N133"/>
    <mergeCell ref="B95:N95"/>
    <mergeCell ref="B24:N24"/>
    <mergeCell ref="A37:A44"/>
    <mergeCell ref="A17:A24"/>
    <mergeCell ref="B17:N17"/>
    <mergeCell ref="B28:N28"/>
    <mergeCell ref="B29:N29"/>
    <mergeCell ref="B30:N30"/>
    <mergeCell ref="B31:N31"/>
    <mergeCell ref="B32:N32"/>
    <mergeCell ref="B33:N33"/>
    <mergeCell ref="B138:N138"/>
    <mergeCell ref="B139:N139"/>
    <mergeCell ref="B140:N140"/>
    <mergeCell ref="A115:N115"/>
    <mergeCell ref="B53:N53"/>
    <mergeCell ref="B69:N69"/>
    <mergeCell ref="L75:N75"/>
    <mergeCell ref="B70:N70"/>
    <mergeCell ref="B71:N71"/>
    <mergeCell ref="B72:N72"/>
    <mergeCell ref="B18:N18"/>
    <mergeCell ref="B19:N19"/>
    <mergeCell ref="B20:N20"/>
    <mergeCell ref="B49:N49"/>
    <mergeCell ref="B50:N50"/>
    <mergeCell ref="B51:N51"/>
    <mergeCell ref="B52:N52"/>
    <mergeCell ref="B79:N79"/>
    <mergeCell ref="B80:N80"/>
    <mergeCell ref="H2:L2"/>
    <mergeCell ref="M2:N2"/>
    <mergeCell ref="AD2:AE2"/>
    <mergeCell ref="W2:AC2"/>
    <mergeCell ref="O2:T2"/>
    <mergeCell ref="U2:V2"/>
    <mergeCell ref="O81:P81"/>
    <mergeCell ref="Q81:R81"/>
    <mergeCell ref="S81:T81"/>
    <mergeCell ref="B109:N109"/>
    <mergeCell ref="B110:N110"/>
    <mergeCell ref="B111:N111"/>
    <mergeCell ref="B102:N102"/>
    <mergeCell ref="B96:N96"/>
    <mergeCell ref="B103:N103"/>
    <mergeCell ref="B104:N104"/>
    <mergeCell ref="B105:N105"/>
    <mergeCell ref="B94:N94"/>
    <mergeCell ref="B63:N63"/>
    <mergeCell ref="B37:N37"/>
    <mergeCell ref="B38:N38"/>
    <mergeCell ref="B39:N39"/>
    <mergeCell ref="B40:N40"/>
    <mergeCell ref="B82:N82"/>
    <mergeCell ref="B83:N83"/>
    <mergeCell ref="B84:N84"/>
    <mergeCell ref="B41:N41"/>
    <mergeCell ref="B42:N42"/>
    <mergeCell ref="B81:N81"/>
    <mergeCell ref="B43:N43"/>
    <mergeCell ref="B44:N44"/>
    <mergeCell ref="B48:N48"/>
    <mergeCell ref="O158:P158"/>
    <mergeCell ref="Q158:R158"/>
    <mergeCell ref="B100:N100"/>
    <mergeCell ref="B101:N101"/>
    <mergeCell ref="A109:A114"/>
    <mergeCell ref="A156:N156"/>
    <mergeCell ref="A157:A162"/>
    <mergeCell ref="B161:N161"/>
    <mergeCell ref="AA160:AB160"/>
    <mergeCell ref="W159:X159"/>
    <mergeCell ref="Y159:Z159"/>
    <mergeCell ref="AA159:AB159"/>
    <mergeCell ref="B157:N157"/>
    <mergeCell ref="B158:N158"/>
    <mergeCell ref="B159:N159"/>
    <mergeCell ref="B160:N160"/>
    <mergeCell ref="W158:X158"/>
    <mergeCell ref="Y158:Z158"/>
    <mergeCell ref="AA158:AB158"/>
    <mergeCell ref="O162:P162"/>
    <mergeCell ref="Q162:R162"/>
    <mergeCell ref="B123:N123"/>
    <mergeCell ref="AA151:AB151"/>
    <mergeCell ref="U149:V149"/>
    <mergeCell ref="W149:X149"/>
    <mergeCell ref="Y149:Z149"/>
    <mergeCell ref="AA149:AB149"/>
    <mergeCell ref="Q148:R148"/>
    <mergeCell ref="Y151:Z151"/>
    <mergeCell ref="U148:V148"/>
    <mergeCell ref="W148:X148"/>
    <mergeCell ref="Y148:Z148"/>
    <mergeCell ref="S148:T148"/>
    <mergeCell ref="S141:T141"/>
    <mergeCell ref="O139:P139"/>
    <mergeCell ref="Q139:R139"/>
    <mergeCell ref="S139:T139"/>
    <mergeCell ref="B118:N118"/>
    <mergeCell ref="B119:N119"/>
    <mergeCell ref="B120:N120"/>
    <mergeCell ref="B121:N121"/>
    <mergeCell ref="B122:N122"/>
    <mergeCell ref="A100:A105"/>
    <mergeCell ref="Q147:R147"/>
    <mergeCell ref="S147:T147"/>
    <mergeCell ref="S138:T138"/>
    <mergeCell ref="B112:N112"/>
    <mergeCell ref="B113:N113"/>
    <mergeCell ref="B114:N114"/>
    <mergeCell ref="A118:A123"/>
    <mergeCell ref="Q143:R143"/>
    <mergeCell ref="S143:T143"/>
    <mergeCell ref="A126:A133"/>
    <mergeCell ref="B126:N126"/>
    <mergeCell ref="B127:N127"/>
    <mergeCell ref="O131:P131"/>
    <mergeCell ref="Q131:R131"/>
    <mergeCell ref="S131:T131"/>
    <mergeCell ref="B141:N141"/>
    <mergeCell ref="B142:N142"/>
    <mergeCell ref="A143:N143"/>
    <mergeCell ref="S130:T130"/>
    <mergeCell ref="O115:P115"/>
    <mergeCell ref="Q115:R115"/>
    <mergeCell ref="AC193:AE193"/>
    <mergeCell ref="G194:AB194"/>
    <mergeCell ref="AC194:AE194"/>
    <mergeCell ref="G195:AB195"/>
    <mergeCell ref="AC195:AE195"/>
    <mergeCell ref="A183:F183"/>
    <mergeCell ref="G183:AB183"/>
    <mergeCell ref="AC183:AE183"/>
    <mergeCell ref="AC189:AE189"/>
    <mergeCell ref="G190:AB190"/>
    <mergeCell ref="AC190:AE190"/>
    <mergeCell ref="G191:AB191"/>
    <mergeCell ref="AC191:AE191"/>
    <mergeCell ref="G192:AB192"/>
    <mergeCell ref="AC192:AE192"/>
    <mergeCell ref="A184:F196"/>
    <mergeCell ref="G184:AB184"/>
    <mergeCell ref="AC184:AE184"/>
    <mergeCell ref="G188:AB188"/>
    <mergeCell ref="AC188:AE188"/>
    <mergeCell ref="G189:AB189"/>
    <mergeCell ref="AC196:AE196"/>
    <mergeCell ref="AC197:AE197"/>
    <mergeCell ref="AB201:AC201"/>
    <mergeCell ref="U178:Y178"/>
    <mergeCell ref="AC178:AE178"/>
    <mergeCell ref="U180:Y180"/>
    <mergeCell ref="Z180:AB180"/>
    <mergeCell ref="AC180:AE180"/>
    <mergeCell ref="Z181:AE181"/>
    <mergeCell ref="S168:T168"/>
    <mergeCell ref="Q167:R167"/>
    <mergeCell ref="S167:T167"/>
    <mergeCell ref="U167:V167"/>
    <mergeCell ref="AC176:AE176"/>
    <mergeCell ref="U177:Y177"/>
    <mergeCell ref="Z177:AB177"/>
    <mergeCell ref="AC177:AE177"/>
    <mergeCell ref="Y172:Z172"/>
    <mergeCell ref="AA172:AB172"/>
    <mergeCell ref="AC172:AE172"/>
    <mergeCell ref="Z174:AB175"/>
    <mergeCell ref="AC174:AE175"/>
    <mergeCell ref="A175:S175"/>
    <mergeCell ref="A172:N172"/>
    <mergeCell ref="O172:P172"/>
    <mergeCell ref="Q172:R172"/>
    <mergeCell ref="A166:A171"/>
    <mergeCell ref="B169:N169"/>
    <mergeCell ref="B170:N170"/>
    <mergeCell ref="B171:N171"/>
    <mergeCell ref="AC166:AE171"/>
    <mergeCell ref="W170:X170"/>
    <mergeCell ref="G193:AB193"/>
    <mergeCell ref="Y170:Z170"/>
    <mergeCell ref="O166:P166"/>
    <mergeCell ref="Q166:R166"/>
    <mergeCell ref="B137:N137"/>
    <mergeCell ref="Y155:Z155"/>
    <mergeCell ref="AA155:AB155"/>
    <mergeCell ref="S158:T158"/>
    <mergeCell ref="U158:V158"/>
    <mergeCell ref="Z263:AC263"/>
    <mergeCell ref="C259:O259"/>
    <mergeCell ref="P259:Y259"/>
    <mergeCell ref="Z259:AC259"/>
    <mergeCell ref="P260:Y260"/>
    <mergeCell ref="Z260:AC260"/>
    <mergeCell ref="Z262:AC262"/>
    <mergeCell ref="C247:AE247"/>
    <mergeCell ref="C248:AE248"/>
    <mergeCell ref="T182:AE182"/>
    <mergeCell ref="Z178:AB179"/>
    <mergeCell ref="A179:S181"/>
    <mergeCell ref="B239:AE239"/>
    <mergeCell ref="B241:AE241"/>
    <mergeCell ref="B242:AE242"/>
    <mergeCell ref="C249:AE249"/>
    <mergeCell ref="G196:AB196"/>
    <mergeCell ref="U159:V159"/>
    <mergeCell ref="AA170:AB170"/>
    <mergeCell ref="O171:P171"/>
    <mergeCell ref="Q171:R171"/>
    <mergeCell ref="S171:T171"/>
    <mergeCell ref="U171:V171"/>
    <mergeCell ref="G197:AB197"/>
    <mergeCell ref="W171:X171"/>
    <mergeCell ref="Y171:Z171"/>
    <mergeCell ref="AA171:AB171"/>
    <mergeCell ref="Y166:Z166"/>
    <mergeCell ref="AA166:AB166"/>
    <mergeCell ref="B168:N168"/>
    <mergeCell ref="U176:Y176"/>
    <mergeCell ref="Z176:AB176"/>
    <mergeCell ref="W167:X167"/>
    <mergeCell ref="Y167:Z167"/>
    <mergeCell ref="AA167:AB167"/>
    <mergeCell ref="AA162:AB162"/>
    <mergeCell ref="S162:T162"/>
    <mergeCell ref="U162:V162"/>
    <mergeCell ref="W162:X162"/>
    <mergeCell ref="Y162:Z162"/>
    <mergeCell ref="B166:N166"/>
    <mergeCell ref="B167:N167"/>
    <mergeCell ref="S172:T172"/>
    <mergeCell ref="U172:V172"/>
    <mergeCell ref="W172:X172"/>
    <mergeCell ref="B162:N162"/>
    <mergeCell ref="O170:P170"/>
    <mergeCell ref="Q170:R170"/>
    <mergeCell ref="S170:T170"/>
    <mergeCell ref="U170:V170"/>
    <mergeCell ref="S166:T166"/>
    <mergeCell ref="U166:V166"/>
    <mergeCell ref="W166:X166"/>
    <mergeCell ref="O169:P169"/>
    <mergeCell ref="Q169:R169"/>
    <mergeCell ref="S169:T169"/>
    <mergeCell ref="U169:V169"/>
    <mergeCell ref="W169:X169"/>
    <mergeCell ref="O167:P167"/>
    <mergeCell ref="Y169:Z169"/>
    <mergeCell ref="AA169:AB169"/>
    <mergeCell ref="O168:P168"/>
    <mergeCell ref="Q168:R168"/>
    <mergeCell ref="U168:V168"/>
    <mergeCell ref="W168:X168"/>
    <mergeCell ref="Y168:Z168"/>
    <mergeCell ref="AA168:AB168"/>
    <mergeCell ref="AC164:AE165"/>
    <mergeCell ref="A165:N165"/>
    <mergeCell ref="O165:P165"/>
    <mergeCell ref="Q165:R165"/>
    <mergeCell ref="S165:T165"/>
    <mergeCell ref="U165:V165"/>
    <mergeCell ref="W165:X165"/>
    <mergeCell ref="Y165:Z165"/>
    <mergeCell ref="AA165:AB165"/>
    <mergeCell ref="Q159:R159"/>
    <mergeCell ref="S159:T159"/>
    <mergeCell ref="AC163:AE163"/>
    <mergeCell ref="A164:H164"/>
    <mergeCell ref="I164:N164"/>
    <mergeCell ref="O164:P164"/>
    <mergeCell ref="Q164:R164"/>
    <mergeCell ref="S164:T164"/>
    <mergeCell ref="U164:V164"/>
    <mergeCell ref="W164:X164"/>
    <mergeCell ref="Y164:Z164"/>
    <mergeCell ref="AA164:AB164"/>
    <mergeCell ref="A163:N163"/>
    <mergeCell ref="O163:P163"/>
    <mergeCell ref="Q163:R163"/>
    <mergeCell ref="S163:T163"/>
    <mergeCell ref="U163:V163"/>
    <mergeCell ref="W163:X163"/>
    <mergeCell ref="Y163:Z163"/>
    <mergeCell ref="AA163:AB163"/>
    <mergeCell ref="AC146:AE153"/>
    <mergeCell ref="O147:P147"/>
    <mergeCell ref="AC157:AE162"/>
    <mergeCell ref="O161:P161"/>
    <mergeCell ref="Q161:R161"/>
    <mergeCell ref="S161:T161"/>
    <mergeCell ref="U161:V161"/>
    <mergeCell ref="W161:X161"/>
    <mergeCell ref="Y161:Z161"/>
    <mergeCell ref="AA161:AB161"/>
    <mergeCell ref="O160:P160"/>
    <mergeCell ref="Q160:R160"/>
    <mergeCell ref="S160:T160"/>
    <mergeCell ref="U160:V160"/>
    <mergeCell ref="W160:X160"/>
    <mergeCell ref="Y160:Z160"/>
    <mergeCell ref="AA156:AB156"/>
    <mergeCell ref="O157:P157"/>
    <mergeCell ref="Q157:R157"/>
    <mergeCell ref="S157:T157"/>
    <mergeCell ref="U157:V157"/>
    <mergeCell ref="W157:X157"/>
    <mergeCell ref="Y157:Z157"/>
    <mergeCell ref="AA157:AB157"/>
    <mergeCell ref="AC155:AE156"/>
    <mergeCell ref="O156:P156"/>
    <mergeCell ref="Q156:R156"/>
    <mergeCell ref="S156:T156"/>
    <mergeCell ref="U156:V156"/>
    <mergeCell ref="W156:X156"/>
    <mergeCell ref="Y156:Z156"/>
    <mergeCell ref="O159:P159"/>
    <mergeCell ref="O148:P148"/>
    <mergeCell ref="W144:X144"/>
    <mergeCell ref="AC154:AE154"/>
    <mergeCell ref="A155:H155"/>
    <mergeCell ref="I155:N155"/>
    <mergeCell ref="O155:P155"/>
    <mergeCell ref="Q155:R155"/>
    <mergeCell ref="S155:T155"/>
    <mergeCell ref="U155:V155"/>
    <mergeCell ref="W155:X155"/>
    <mergeCell ref="A154:N154"/>
    <mergeCell ref="O154:P154"/>
    <mergeCell ref="Q154:R154"/>
    <mergeCell ref="S154:T154"/>
    <mergeCell ref="U154:V154"/>
    <mergeCell ref="W154:X154"/>
    <mergeCell ref="Y152:Z152"/>
    <mergeCell ref="AA152:AB152"/>
    <mergeCell ref="O153:P153"/>
    <mergeCell ref="Q153:R153"/>
    <mergeCell ref="S153:T153"/>
    <mergeCell ref="U153:V153"/>
    <mergeCell ref="W153:X153"/>
    <mergeCell ref="Y153:Z153"/>
    <mergeCell ref="AA153:AB153"/>
    <mergeCell ref="O152:P152"/>
    <mergeCell ref="Q152:R152"/>
    <mergeCell ref="S152:T152"/>
    <mergeCell ref="U152:V152"/>
    <mergeCell ref="W152:X152"/>
    <mergeCell ref="Y154:Z154"/>
    <mergeCell ref="AA154:AB154"/>
    <mergeCell ref="S149:T149"/>
    <mergeCell ref="O143:P143"/>
    <mergeCell ref="AC137:AE142"/>
    <mergeCell ref="U143:V143"/>
    <mergeCell ref="W143:X143"/>
    <mergeCell ref="AA145:AB145"/>
    <mergeCell ref="O146:P146"/>
    <mergeCell ref="Q146:R146"/>
    <mergeCell ref="S146:T146"/>
    <mergeCell ref="U146:V146"/>
    <mergeCell ref="W146:X146"/>
    <mergeCell ref="Y146:Z146"/>
    <mergeCell ref="AA146:AB146"/>
    <mergeCell ref="Y150:Z150"/>
    <mergeCell ref="AA150:AB150"/>
    <mergeCell ref="A146:A153"/>
    <mergeCell ref="B146:N146"/>
    <mergeCell ref="B147:N147"/>
    <mergeCell ref="B148:N148"/>
    <mergeCell ref="B149:N149"/>
    <mergeCell ref="B150:N150"/>
    <mergeCell ref="B151:N151"/>
    <mergeCell ref="B152:N152"/>
    <mergeCell ref="B153:N153"/>
    <mergeCell ref="AA147:AB147"/>
    <mergeCell ref="S150:T150"/>
    <mergeCell ref="U150:V150"/>
    <mergeCell ref="U147:V147"/>
    <mergeCell ref="W147:X147"/>
    <mergeCell ref="Y147:Z147"/>
    <mergeCell ref="O150:P150"/>
    <mergeCell ref="Q150:R150"/>
    <mergeCell ref="Y137:Z137"/>
    <mergeCell ref="AA137:AB137"/>
    <mergeCell ref="O138:P138"/>
    <mergeCell ref="Q138:R138"/>
    <mergeCell ref="O151:P151"/>
    <mergeCell ref="Q151:R151"/>
    <mergeCell ref="S151:T151"/>
    <mergeCell ref="U151:V151"/>
    <mergeCell ref="W151:X151"/>
    <mergeCell ref="Y144:Z144"/>
    <mergeCell ref="AA144:AB144"/>
    <mergeCell ref="AC144:AE145"/>
    <mergeCell ref="A145:N145"/>
    <mergeCell ref="O145:P145"/>
    <mergeCell ref="Q145:R145"/>
    <mergeCell ref="S145:T145"/>
    <mergeCell ref="U145:V145"/>
    <mergeCell ref="W145:X145"/>
    <mergeCell ref="Y145:Z145"/>
    <mergeCell ref="Y143:Z143"/>
    <mergeCell ref="AA143:AB143"/>
    <mergeCell ref="AC143:AE143"/>
    <mergeCell ref="A144:H144"/>
    <mergeCell ref="I144:N144"/>
    <mergeCell ref="O144:P144"/>
    <mergeCell ref="Q144:R144"/>
    <mergeCell ref="S144:T144"/>
    <mergeCell ref="U144:V144"/>
    <mergeCell ref="W150:X150"/>
    <mergeCell ref="AA148:AB148"/>
    <mergeCell ref="O149:P149"/>
    <mergeCell ref="Q149:R149"/>
    <mergeCell ref="U138:V138"/>
    <mergeCell ref="W138:X138"/>
    <mergeCell ref="Y138:Z138"/>
    <mergeCell ref="AA138:AB138"/>
    <mergeCell ref="AC134:AE134"/>
    <mergeCell ref="A135:H135"/>
    <mergeCell ref="I135:N135"/>
    <mergeCell ref="O135:P135"/>
    <mergeCell ref="Q135:R135"/>
    <mergeCell ref="S135:T135"/>
    <mergeCell ref="U135:V135"/>
    <mergeCell ref="W135:X135"/>
    <mergeCell ref="Y135:Z135"/>
    <mergeCell ref="AA135:AB135"/>
    <mergeCell ref="U139:V139"/>
    <mergeCell ref="W139:X139"/>
    <mergeCell ref="Y139:Z139"/>
    <mergeCell ref="O137:P137"/>
    <mergeCell ref="Q137:R137"/>
    <mergeCell ref="S137:T137"/>
    <mergeCell ref="U137:V137"/>
    <mergeCell ref="W137:X137"/>
    <mergeCell ref="AC135:AE136"/>
    <mergeCell ref="A136:N136"/>
    <mergeCell ref="O136:P136"/>
    <mergeCell ref="Q136:R136"/>
    <mergeCell ref="S136:T136"/>
    <mergeCell ref="U136:V136"/>
    <mergeCell ref="W136:X136"/>
    <mergeCell ref="Y136:Z136"/>
    <mergeCell ref="AA136:AB136"/>
    <mergeCell ref="AA139:AB139"/>
    <mergeCell ref="O142:P142"/>
    <mergeCell ref="Q142:R142"/>
    <mergeCell ref="S142:T142"/>
    <mergeCell ref="U142:V142"/>
    <mergeCell ref="W142:X142"/>
    <mergeCell ref="Y142:Z142"/>
    <mergeCell ref="AA142:AB142"/>
    <mergeCell ref="O141:P141"/>
    <mergeCell ref="Q141:R141"/>
    <mergeCell ref="U141:V141"/>
    <mergeCell ref="W141:X141"/>
    <mergeCell ref="O140:P140"/>
    <mergeCell ref="Q140:R140"/>
    <mergeCell ref="S140:T140"/>
    <mergeCell ref="U140:V140"/>
    <mergeCell ref="W140:X140"/>
    <mergeCell ref="Y140:Z140"/>
    <mergeCell ref="AA140:AB140"/>
    <mergeCell ref="Y141:Z141"/>
    <mergeCell ref="AA141:AB141"/>
    <mergeCell ref="Y123:Z123"/>
    <mergeCell ref="AA123:AB123"/>
    <mergeCell ref="AA127:AB127"/>
    <mergeCell ref="O128:P128"/>
    <mergeCell ref="Q128:R128"/>
    <mergeCell ref="S128:T128"/>
    <mergeCell ref="U128:V128"/>
    <mergeCell ref="W128:X128"/>
    <mergeCell ref="Y128:Z128"/>
    <mergeCell ref="AA128:AB128"/>
    <mergeCell ref="Y126:Z126"/>
    <mergeCell ref="AA126:AB126"/>
    <mergeCell ref="Y133:Z133"/>
    <mergeCell ref="AA133:AB133"/>
    <mergeCell ref="A134:N134"/>
    <mergeCell ref="O134:P134"/>
    <mergeCell ref="Q134:R134"/>
    <mergeCell ref="S134:T134"/>
    <mergeCell ref="U134:V134"/>
    <mergeCell ref="W134:X134"/>
    <mergeCell ref="Y134:Z134"/>
    <mergeCell ref="AA134:AB134"/>
    <mergeCell ref="O133:P133"/>
    <mergeCell ref="Q133:R133"/>
    <mergeCell ref="S133:T133"/>
    <mergeCell ref="U133:V133"/>
    <mergeCell ref="W133:X133"/>
    <mergeCell ref="W132:X132"/>
    <mergeCell ref="Y132:Z132"/>
    <mergeCell ref="AA132:AB132"/>
    <mergeCell ref="U130:V130"/>
    <mergeCell ref="AC126:AE133"/>
    <mergeCell ref="O127:P127"/>
    <mergeCell ref="Q127:R127"/>
    <mergeCell ref="S127:T127"/>
    <mergeCell ref="U127:V127"/>
    <mergeCell ref="W127:X127"/>
    <mergeCell ref="Y127:Z127"/>
    <mergeCell ref="O126:P126"/>
    <mergeCell ref="Q126:R126"/>
    <mergeCell ref="S126:T126"/>
    <mergeCell ref="U126:V126"/>
    <mergeCell ref="W126:X126"/>
    <mergeCell ref="Y131:Z131"/>
    <mergeCell ref="AA131:AB131"/>
    <mergeCell ref="O132:P132"/>
    <mergeCell ref="Q132:R132"/>
    <mergeCell ref="S132:T132"/>
    <mergeCell ref="U132:V132"/>
    <mergeCell ref="W130:X130"/>
    <mergeCell ref="Y130:Z130"/>
    <mergeCell ref="AA130:AB130"/>
    <mergeCell ref="O129:P129"/>
    <mergeCell ref="Q129:R129"/>
    <mergeCell ref="S129:T129"/>
    <mergeCell ref="U129:V129"/>
    <mergeCell ref="W129:X129"/>
    <mergeCell ref="U131:V131"/>
    <mergeCell ref="W131:X131"/>
    <mergeCell ref="Y129:Z129"/>
    <mergeCell ref="AA129:AB129"/>
    <mergeCell ref="O130:P130"/>
    <mergeCell ref="Q130:R130"/>
    <mergeCell ref="Y121:Z121"/>
    <mergeCell ref="AA121:AB121"/>
    <mergeCell ref="O120:P120"/>
    <mergeCell ref="Q120:R120"/>
    <mergeCell ref="S120:T120"/>
    <mergeCell ref="U120:V120"/>
    <mergeCell ref="W120:X120"/>
    <mergeCell ref="Y120:Z120"/>
    <mergeCell ref="AC124:AE125"/>
    <mergeCell ref="A125:N125"/>
    <mergeCell ref="O125:P125"/>
    <mergeCell ref="Q125:R125"/>
    <mergeCell ref="S125:T125"/>
    <mergeCell ref="U125:V125"/>
    <mergeCell ref="W125:X125"/>
    <mergeCell ref="Y125:Z125"/>
    <mergeCell ref="AA125:AB125"/>
    <mergeCell ref="AC123:AE123"/>
    <mergeCell ref="A124:H124"/>
    <mergeCell ref="I124:N124"/>
    <mergeCell ref="O124:P124"/>
    <mergeCell ref="Q124:R124"/>
    <mergeCell ref="S124:T124"/>
    <mergeCell ref="U124:V124"/>
    <mergeCell ref="W124:X124"/>
    <mergeCell ref="Y124:Z124"/>
    <mergeCell ref="AA124:AB124"/>
    <mergeCell ref="O123:P123"/>
    <mergeCell ref="Q123:R123"/>
    <mergeCell ref="S123:T123"/>
    <mergeCell ref="U123:V123"/>
    <mergeCell ref="W123:X123"/>
    <mergeCell ref="S115:T115"/>
    <mergeCell ref="U115:V115"/>
    <mergeCell ref="W115:X115"/>
    <mergeCell ref="AC118:AE122"/>
    <mergeCell ref="O119:P119"/>
    <mergeCell ref="Q119:R119"/>
    <mergeCell ref="S119:T119"/>
    <mergeCell ref="U119:V119"/>
    <mergeCell ref="W119:X119"/>
    <mergeCell ref="Y119:Z119"/>
    <mergeCell ref="AA119:AB119"/>
    <mergeCell ref="AA117:AB117"/>
    <mergeCell ref="O118:P118"/>
    <mergeCell ref="Q118:R118"/>
    <mergeCell ref="S118:T118"/>
    <mergeCell ref="U118:V118"/>
    <mergeCell ref="W118:X118"/>
    <mergeCell ref="Y118:Z118"/>
    <mergeCell ref="AA118:AB118"/>
    <mergeCell ref="Y122:Z122"/>
    <mergeCell ref="AA122:AB122"/>
    <mergeCell ref="O122:P122"/>
    <mergeCell ref="Q122:R122"/>
    <mergeCell ref="S122:T122"/>
    <mergeCell ref="U122:V122"/>
    <mergeCell ref="W122:X122"/>
    <mergeCell ref="AA120:AB120"/>
    <mergeCell ref="O121:P121"/>
    <mergeCell ref="Q121:R121"/>
    <mergeCell ref="S121:T121"/>
    <mergeCell ref="U121:V121"/>
    <mergeCell ref="W121:X121"/>
    <mergeCell ref="Q112:R112"/>
    <mergeCell ref="S112:T112"/>
    <mergeCell ref="U112:V112"/>
    <mergeCell ref="W112:X112"/>
    <mergeCell ref="Y112:Z112"/>
    <mergeCell ref="AA112:AB112"/>
    <mergeCell ref="O111:P111"/>
    <mergeCell ref="Q111:R111"/>
    <mergeCell ref="S111:T111"/>
    <mergeCell ref="U111:V111"/>
    <mergeCell ref="W111:X111"/>
    <mergeCell ref="Y111:Z111"/>
    <mergeCell ref="Y116:Z116"/>
    <mergeCell ref="AA116:AB116"/>
    <mergeCell ref="AC116:AE117"/>
    <mergeCell ref="A117:N117"/>
    <mergeCell ref="O117:P117"/>
    <mergeCell ref="Q117:R117"/>
    <mergeCell ref="S117:T117"/>
    <mergeCell ref="U117:V117"/>
    <mergeCell ref="W117:X117"/>
    <mergeCell ref="Y117:Z117"/>
    <mergeCell ref="Y115:Z115"/>
    <mergeCell ref="AA115:AB115"/>
    <mergeCell ref="AC115:AE115"/>
    <mergeCell ref="A116:H116"/>
    <mergeCell ref="I116:N116"/>
    <mergeCell ref="O116:P116"/>
    <mergeCell ref="Q116:R116"/>
    <mergeCell ref="S116:T116"/>
    <mergeCell ref="U116:V116"/>
    <mergeCell ref="W116:X116"/>
    <mergeCell ref="AC109:AE114"/>
    <mergeCell ref="O110:P110"/>
    <mergeCell ref="Q110:R110"/>
    <mergeCell ref="S110:T110"/>
    <mergeCell ref="U110:V110"/>
    <mergeCell ref="W110:X110"/>
    <mergeCell ref="Y110:Z110"/>
    <mergeCell ref="AA110:AB110"/>
    <mergeCell ref="AA108:AB108"/>
    <mergeCell ref="O109:P109"/>
    <mergeCell ref="Q109:R109"/>
    <mergeCell ref="S109:T109"/>
    <mergeCell ref="U109:V109"/>
    <mergeCell ref="W109:X109"/>
    <mergeCell ref="Y109:Z109"/>
    <mergeCell ref="AA109:AB109"/>
    <mergeCell ref="Y113:Z113"/>
    <mergeCell ref="AA113:AB113"/>
    <mergeCell ref="O114:P114"/>
    <mergeCell ref="Q114:R114"/>
    <mergeCell ref="S114:T114"/>
    <mergeCell ref="U114:V114"/>
    <mergeCell ref="W114:X114"/>
    <mergeCell ref="Y114:Z114"/>
    <mergeCell ref="AA114:AB114"/>
    <mergeCell ref="O113:P113"/>
    <mergeCell ref="Q113:R113"/>
    <mergeCell ref="S113:T113"/>
    <mergeCell ref="U113:V113"/>
    <mergeCell ref="W113:X113"/>
    <mergeCell ref="AA111:AB111"/>
    <mergeCell ref="O112:P112"/>
    <mergeCell ref="Y107:Z107"/>
    <mergeCell ref="AA107:AB107"/>
    <mergeCell ref="AC107:AE108"/>
    <mergeCell ref="A108:N108"/>
    <mergeCell ref="O108:P108"/>
    <mergeCell ref="Q108:R108"/>
    <mergeCell ref="S108:T108"/>
    <mergeCell ref="U108:V108"/>
    <mergeCell ref="W108:X108"/>
    <mergeCell ref="Y108:Z108"/>
    <mergeCell ref="Y106:Z106"/>
    <mergeCell ref="AA106:AB106"/>
    <mergeCell ref="AC106:AE106"/>
    <mergeCell ref="A107:H107"/>
    <mergeCell ref="I107:N107"/>
    <mergeCell ref="O107:P107"/>
    <mergeCell ref="Q107:R107"/>
    <mergeCell ref="S107:T107"/>
    <mergeCell ref="U107:V107"/>
    <mergeCell ref="W107:X107"/>
    <mergeCell ref="A106:N106"/>
    <mergeCell ref="O106:P106"/>
    <mergeCell ref="Q106:R106"/>
    <mergeCell ref="S106:T106"/>
    <mergeCell ref="U106:V106"/>
    <mergeCell ref="W106:X106"/>
    <mergeCell ref="O104:P104"/>
    <mergeCell ref="Q104:R104"/>
    <mergeCell ref="S104:T104"/>
    <mergeCell ref="U104:V104"/>
    <mergeCell ref="W104:X104"/>
    <mergeCell ref="AA101:AB101"/>
    <mergeCell ref="O102:P102"/>
    <mergeCell ref="Q102:R102"/>
    <mergeCell ref="S102:T102"/>
    <mergeCell ref="U102:V102"/>
    <mergeCell ref="W102:X102"/>
    <mergeCell ref="Y102:Z102"/>
    <mergeCell ref="AA102:AB102"/>
    <mergeCell ref="O103:P103"/>
    <mergeCell ref="Q103:R103"/>
    <mergeCell ref="S103:T103"/>
    <mergeCell ref="U103:V103"/>
    <mergeCell ref="W103:X103"/>
    <mergeCell ref="Y103:Z103"/>
    <mergeCell ref="AA103:AB103"/>
    <mergeCell ref="Y100:Z100"/>
    <mergeCell ref="AA100:AB100"/>
    <mergeCell ref="AC100:AE105"/>
    <mergeCell ref="O101:P101"/>
    <mergeCell ref="Q101:R101"/>
    <mergeCell ref="S101:T101"/>
    <mergeCell ref="U101:V101"/>
    <mergeCell ref="W101:X101"/>
    <mergeCell ref="Y101:Z101"/>
    <mergeCell ref="O100:P100"/>
    <mergeCell ref="Q100:R100"/>
    <mergeCell ref="S100:T100"/>
    <mergeCell ref="U100:V100"/>
    <mergeCell ref="W100:X100"/>
    <mergeCell ref="AC98:AE99"/>
    <mergeCell ref="A99:N99"/>
    <mergeCell ref="O99:P99"/>
    <mergeCell ref="Q99:R99"/>
    <mergeCell ref="S99:T99"/>
    <mergeCell ref="U99:V99"/>
    <mergeCell ref="W99:X99"/>
    <mergeCell ref="Y99:Z99"/>
    <mergeCell ref="AA99:AB99"/>
    <mergeCell ref="Y104:Z104"/>
    <mergeCell ref="AA104:AB104"/>
    <mergeCell ref="O105:P105"/>
    <mergeCell ref="Q105:R105"/>
    <mergeCell ref="S105:T105"/>
    <mergeCell ref="U105:V105"/>
    <mergeCell ref="W105:X105"/>
    <mergeCell ref="Y105:Z105"/>
    <mergeCell ref="AA105:AB105"/>
    <mergeCell ref="AC97:AE97"/>
    <mergeCell ref="A98:H98"/>
    <mergeCell ref="I98:N98"/>
    <mergeCell ref="O98:P98"/>
    <mergeCell ref="Q98:R98"/>
    <mergeCell ref="S98:T98"/>
    <mergeCell ref="U98:V98"/>
    <mergeCell ref="W98:X98"/>
    <mergeCell ref="Y98:Z98"/>
    <mergeCell ref="AA98:AB98"/>
    <mergeCell ref="Y96:Z96"/>
    <mergeCell ref="AA96:AB96"/>
    <mergeCell ref="A97:N97"/>
    <mergeCell ref="O97:P97"/>
    <mergeCell ref="Q97:R97"/>
    <mergeCell ref="S97:T97"/>
    <mergeCell ref="U97:V97"/>
    <mergeCell ref="W97:X97"/>
    <mergeCell ref="Y97:Z97"/>
    <mergeCell ref="AA97:AB97"/>
    <mergeCell ref="O96:P96"/>
    <mergeCell ref="Q96:R96"/>
    <mergeCell ref="S96:T96"/>
    <mergeCell ref="U96:V96"/>
    <mergeCell ref="W96:X96"/>
    <mergeCell ref="A88:A96"/>
    <mergeCell ref="B88:N88"/>
    <mergeCell ref="B89:N89"/>
    <mergeCell ref="B90:N90"/>
    <mergeCell ref="B91:N91"/>
    <mergeCell ref="B93:N93"/>
    <mergeCell ref="W95:X95"/>
    <mergeCell ref="S94:T94"/>
    <mergeCell ref="U94:V94"/>
    <mergeCell ref="W94:X94"/>
    <mergeCell ref="Y91:Z91"/>
    <mergeCell ref="AA91:AB91"/>
    <mergeCell ref="O93:P93"/>
    <mergeCell ref="Q93:R93"/>
    <mergeCell ref="S93:T93"/>
    <mergeCell ref="U93:V93"/>
    <mergeCell ref="W93:X93"/>
    <mergeCell ref="Y93:Z93"/>
    <mergeCell ref="AA93:AB93"/>
    <mergeCell ref="O91:P91"/>
    <mergeCell ref="Q91:R91"/>
    <mergeCell ref="S91:T91"/>
    <mergeCell ref="U91:V91"/>
    <mergeCell ref="W91:X91"/>
    <mergeCell ref="AA89:AB89"/>
    <mergeCell ref="O90:P90"/>
    <mergeCell ref="Q90:R90"/>
    <mergeCell ref="S90:T90"/>
    <mergeCell ref="U90:V90"/>
    <mergeCell ref="W90:X90"/>
    <mergeCell ref="Y90:Z90"/>
    <mergeCell ref="AA90:AB90"/>
    <mergeCell ref="Y88:Z88"/>
    <mergeCell ref="AA88:AB88"/>
    <mergeCell ref="AC88:AE96"/>
    <mergeCell ref="O89:P89"/>
    <mergeCell ref="Q89:R89"/>
    <mergeCell ref="S89:T89"/>
    <mergeCell ref="U89:V89"/>
    <mergeCell ref="W89:X89"/>
    <mergeCell ref="Y89:Z89"/>
    <mergeCell ref="O88:P88"/>
    <mergeCell ref="Q88:R88"/>
    <mergeCell ref="S88:T88"/>
    <mergeCell ref="U88:V88"/>
    <mergeCell ref="W88:X88"/>
    <mergeCell ref="Y94:Z94"/>
    <mergeCell ref="AA94:AB94"/>
    <mergeCell ref="O95:P95"/>
    <mergeCell ref="Q95:R95"/>
    <mergeCell ref="S95:T95"/>
    <mergeCell ref="U95:V95"/>
    <mergeCell ref="Y95:Z95"/>
    <mergeCell ref="AA95:AB95"/>
    <mergeCell ref="O94:P94"/>
    <mergeCell ref="Q94:R94"/>
    <mergeCell ref="W83:X83"/>
    <mergeCell ref="Y83:Z83"/>
    <mergeCell ref="AA83:AB83"/>
    <mergeCell ref="O82:P82"/>
    <mergeCell ref="Q82:R82"/>
    <mergeCell ref="S82:T82"/>
    <mergeCell ref="U82:V82"/>
    <mergeCell ref="W82:X82"/>
    <mergeCell ref="A76:A84"/>
    <mergeCell ref="B76:N76"/>
    <mergeCell ref="B77:N77"/>
    <mergeCell ref="AC86:AE87"/>
    <mergeCell ref="A87:J87"/>
    <mergeCell ref="L87:N87"/>
    <mergeCell ref="O87:P87"/>
    <mergeCell ref="Q87:R87"/>
    <mergeCell ref="S87:T87"/>
    <mergeCell ref="U87:V87"/>
    <mergeCell ref="W87:X87"/>
    <mergeCell ref="Y87:Z87"/>
    <mergeCell ref="AA87:AB87"/>
    <mergeCell ref="AC85:AE85"/>
    <mergeCell ref="A86:H86"/>
    <mergeCell ref="I86:N86"/>
    <mergeCell ref="O86:P86"/>
    <mergeCell ref="Q86:R86"/>
    <mergeCell ref="S86:T86"/>
    <mergeCell ref="U86:V86"/>
    <mergeCell ref="W86:X86"/>
    <mergeCell ref="Y86:Z86"/>
    <mergeCell ref="AA86:AB86"/>
    <mergeCell ref="AA77:AB77"/>
    <mergeCell ref="O78:P78"/>
    <mergeCell ref="Q78:R78"/>
    <mergeCell ref="S78:T78"/>
    <mergeCell ref="U78:V78"/>
    <mergeCell ref="W78:X78"/>
    <mergeCell ref="Y79:Z79"/>
    <mergeCell ref="AA79:AB79"/>
    <mergeCell ref="O80:P80"/>
    <mergeCell ref="Q80:R80"/>
    <mergeCell ref="S80:T80"/>
    <mergeCell ref="Y84:Z84"/>
    <mergeCell ref="AA84:AB84"/>
    <mergeCell ref="A85:N85"/>
    <mergeCell ref="O85:P85"/>
    <mergeCell ref="Q85:R85"/>
    <mergeCell ref="S85:T85"/>
    <mergeCell ref="U85:V85"/>
    <mergeCell ref="W85:X85"/>
    <mergeCell ref="Y85:Z85"/>
    <mergeCell ref="AA85:AB85"/>
    <mergeCell ref="O84:P84"/>
    <mergeCell ref="Q84:R84"/>
    <mergeCell ref="S84:T84"/>
    <mergeCell ref="U84:V84"/>
    <mergeCell ref="W84:X84"/>
    <mergeCell ref="Y82:Z82"/>
    <mergeCell ref="AA82:AB82"/>
    <mergeCell ref="O83:P83"/>
    <mergeCell ref="Q83:R83"/>
    <mergeCell ref="S83:T83"/>
    <mergeCell ref="U83:V83"/>
    <mergeCell ref="B78:N78"/>
    <mergeCell ref="Y78:Z78"/>
    <mergeCell ref="AA78:AB78"/>
    <mergeCell ref="A73:N73"/>
    <mergeCell ref="O73:P73"/>
    <mergeCell ref="Y76:Z76"/>
    <mergeCell ref="AA76:AB76"/>
    <mergeCell ref="AC76:AE84"/>
    <mergeCell ref="O77:P77"/>
    <mergeCell ref="Q77:R77"/>
    <mergeCell ref="S77:T77"/>
    <mergeCell ref="U77:V77"/>
    <mergeCell ref="W77:X77"/>
    <mergeCell ref="Y77:Z77"/>
    <mergeCell ref="O76:P76"/>
    <mergeCell ref="Q76:R76"/>
    <mergeCell ref="S76:T76"/>
    <mergeCell ref="U76:V76"/>
    <mergeCell ref="AC74:AE75"/>
    <mergeCell ref="A75:J75"/>
    <mergeCell ref="W76:X76"/>
    <mergeCell ref="U80:V80"/>
    <mergeCell ref="W80:X80"/>
    <mergeCell ref="Y80:Z80"/>
    <mergeCell ref="AA80:AB80"/>
    <mergeCell ref="O79:P79"/>
    <mergeCell ref="Q79:R79"/>
    <mergeCell ref="S79:T79"/>
    <mergeCell ref="U79:V79"/>
    <mergeCell ref="W79:X79"/>
    <mergeCell ref="Q73:R73"/>
    <mergeCell ref="S73:T73"/>
    <mergeCell ref="U73:V73"/>
    <mergeCell ref="W73:X73"/>
    <mergeCell ref="Y73:Z73"/>
    <mergeCell ref="AA73:AB73"/>
    <mergeCell ref="O72:P72"/>
    <mergeCell ref="Q72:R72"/>
    <mergeCell ref="S72:T72"/>
    <mergeCell ref="U72:V72"/>
    <mergeCell ref="W72:X72"/>
    <mergeCell ref="Y72:Z72"/>
    <mergeCell ref="AC73:AE73"/>
    <mergeCell ref="A74:H74"/>
    <mergeCell ref="I74:N74"/>
    <mergeCell ref="O74:P74"/>
    <mergeCell ref="Q74:R74"/>
    <mergeCell ref="S74:T74"/>
    <mergeCell ref="U74:V74"/>
    <mergeCell ref="W74:X74"/>
    <mergeCell ref="Y74:Z74"/>
    <mergeCell ref="AA74:AB74"/>
    <mergeCell ref="S66:T66"/>
    <mergeCell ref="U66:V66"/>
    <mergeCell ref="W66:X66"/>
    <mergeCell ref="Y66:Z66"/>
    <mergeCell ref="AA66:AB66"/>
    <mergeCell ref="S68:T68"/>
    <mergeCell ref="U68:V68"/>
    <mergeCell ref="W68:X68"/>
    <mergeCell ref="Y68:Z68"/>
    <mergeCell ref="AA68:AB68"/>
    <mergeCell ref="O69:P69"/>
    <mergeCell ref="Q69:R69"/>
    <mergeCell ref="S69:T69"/>
    <mergeCell ref="U69:V69"/>
    <mergeCell ref="W69:X69"/>
    <mergeCell ref="O75:P75"/>
    <mergeCell ref="Q75:R75"/>
    <mergeCell ref="S75:T75"/>
    <mergeCell ref="U75:V75"/>
    <mergeCell ref="W75:X75"/>
    <mergeCell ref="Y75:Z75"/>
    <mergeCell ref="AA75:AB75"/>
    <mergeCell ref="AA72:AB72"/>
    <mergeCell ref="S70:T70"/>
    <mergeCell ref="U70:V70"/>
    <mergeCell ref="W70:X70"/>
    <mergeCell ref="Y70:Z70"/>
    <mergeCell ref="AA70:AB70"/>
    <mergeCell ref="O71:P71"/>
    <mergeCell ref="Q71:R71"/>
    <mergeCell ref="S71:T71"/>
    <mergeCell ref="U71:V71"/>
    <mergeCell ref="AC64:AE64"/>
    <mergeCell ref="A65:H65"/>
    <mergeCell ref="I65:N65"/>
    <mergeCell ref="O65:P65"/>
    <mergeCell ref="Q65:R65"/>
    <mergeCell ref="S65:T65"/>
    <mergeCell ref="U65:V65"/>
    <mergeCell ref="W65:X65"/>
    <mergeCell ref="Y65:Z65"/>
    <mergeCell ref="AA65:AB65"/>
    <mergeCell ref="Y67:Z67"/>
    <mergeCell ref="AA67:AB67"/>
    <mergeCell ref="AC67:AE72"/>
    <mergeCell ref="O67:P67"/>
    <mergeCell ref="Q67:R67"/>
    <mergeCell ref="S67:T67"/>
    <mergeCell ref="U67:V67"/>
    <mergeCell ref="W67:X67"/>
    <mergeCell ref="W71:X71"/>
    <mergeCell ref="Y71:Z71"/>
    <mergeCell ref="AA71:AB71"/>
    <mergeCell ref="Y69:Z69"/>
    <mergeCell ref="AA69:AB69"/>
    <mergeCell ref="O70:P70"/>
    <mergeCell ref="Q70:R70"/>
    <mergeCell ref="O68:P68"/>
    <mergeCell ref="Q68:R68"/>
    <mergeCell ref="AC65:AE66"/>
    <mergeCell ref="A66:J66"/>
    <mergeCell ref="L66:N66"/>
    <mergeCell ref="O66:P66"/>
    <mergeCell ref="Q66:R66"/>
    <mergeCell ref="Y63:Z63"/>
    <mergeCell ref="AA63:AB63"/>
    <mergeCell ref="A64:N64"/>
    <mergeCell ref="O64:P64"/>
    <mergeCell ref="Q64:R64"/>
    <mergeCell ref="S64:T64"/>
    <mergeCell ref="U64:V64"/>
    <mergeCell ref="W64:X64"/>
    <mergeCell ref="Y64:Z64"/>
    <mergeCell ref="AA64:AB64"/>
    <mergeCell ref="O63:P63"/>
    <mergeCell ref="Q63:R63"/>
    <mergeCell ref="S63:T63"/>
    <mergeCell ref="U63:V63"/>
    <mergeCell ref="W63:X63"/>
    <mergeCell ref="A58:A63"/>
    <mergeCell ref="B58:N58"/>
    <mergeCell ref="B59:N59"/>
    <mergeCell ref="B60:N60"/>
    <mergeCell ref="B61:N61"/>
    <mergeCell ref="B62:N62"/>
    <mergeCell ref="U62:V62"/>
    <mergeCell ref="W62:X62"/>
    <mergeCell ref="Y62:Z62"/>
    <mergeCell ref="AA62:AB62"/>
    <mergeCell ref="O61:P61"/>
    <mergeCell ref="Q61:R61"/>
    <mergeCell ref="S61:T61"/>
    <mergeCell ref="U61:V61"/>
    <mergeCell ref="W61:X61"/>
    <mergeCell ref="AA59:AB59"/>
    <mergeCell ref="O60:P60"/>
    <mergeCell ref="O62:P62"/>
    <mergeCell ref="Q62:R62"/>
    <mergeCell ref="S62:T62"/>
    <mergeCell ref="AC55:AE55"/>
    <mergeCell ref="A56:H56"/>
    <mergeCell ref="I56:N56"/>
    <mergeCell ref="O56:P56"/>
    <mergeCell ref="Q56:R56"/>
    <mergeCell ref="S56:T56"/>
    <mergeCell ref="U56:V56"/>
    <mergeCell ref="W56:X56"/>
    <mergeCell ref="Y56:Z56"/>
    <mergeCell ref="AA56:AB56"/>
    <mergeCell ref="A55:N55"/>
    <mergeCell ref="Q60:R60"/>
    <mergeCell ref="S60:T60"/>
    <mergeCell ref="U60:V60"/>
    <mergeCell ref="W60:X60"/>
    <mergeCell ref="Y60:Z60"/>
    <mergeCell ref="AA60:AB60"/>
    <mergeCell ref="Y58:Z58"/>
    <mergeCell ref="AA58:AB58"/>
    <mergeCell ref="AC58:AE63"/>
    <mergeCell ref="O59:P59"/>
    <mergeCell ref="Q59:R59"/>
    <mergeCell ref="S59:T59"/>
    <mergeCell ref="U59:V59"/>
    <mergeCell ref="W59:X59"/>
    <mergeCell ref="Y59:Z59"/>
    <mergeCell ref="O58:P58"/>
    <mergeCell ref="Q58:R58"/>
    <mergeCell ref="S58:T58"/>
    <mergeCell ref="AC56:AE57"/>
    <mergeCell ref="A57:J57"/>
    <mergeCell ref="L57:N57"/>
    <mergeCell ref="O57:P57"/>
    <mergeCell ref="Q57:R57"/>
    <mergeCell ref="S57:T57"/>
    <mergeCell ref="U57:V57"/>
    <mergeCell ref="W57:X57"/>
    <mergeCell ref="Y57:Z57"/>
    <mergeCell ref="AA57:AB57"/>
    <mergeCell ref="Y61:Z61"/>
    <mergeCell ref="AA61:AB61"/>
    <mergeCell ref="U58:V58"/>
    <mergeCell ref="W58:X58"/>
    <mergeCell ref="B54:N54"/>
    <mergeCell ref="O55:P55"/>
    <mergeCell ref="Q55:R55"/>
    <mergeCell ref="S55:T55"/>
    <mergeCell ref="U55:V55"/>
    <mergeCell ref="W55:X55"/>
    <mergeCell ref="Y55:Z55"/>
    <mergeCell ref="AA55:AB55"/>
    <mergeCell ref="O54:P54"/>
    <mergeCell ref="Q54:R54"/>
    <mergeCell ref="S54:T54"/>
    <mergeCell ref="U54:V54"/>
    <mergeCell ref="W54:X54"/>
    <mergeCell ref="Y54:Z54"/>
    <mergeCell ref="AA54:AB54"/>
    <mergeCell ref="Y47:Z47"/>
    <mergeCell ref="AA47:AB47"/>
    <mergeCell ref="O48:P48"/>
    <mergeCell ref="Q48:R48"/>
    <mergeCell ref="S48:T48"/>
    <mergeCell ref="U48:V48"/>
    <mergeCell ref="W48:X48"/>
    <mergeCell ref="Y48:Z48"/>
    <mergeCell ref="AA48:AB48"/>
    <mergeCell ref="O49:P49"/>
    <mergeCell ref="Q49:R49"/>
    <mergeCell ref="S49:T49"/>
    <mergeCell ref="U49:V49"/>
    <mergeCell ref="Y52:Z52"/>
    <mergeCell ref="AA52:AB52"/>
    <mergeCell ref="O53:P53"/>
    <mergeCell ref="Q53:R53"/>
    <mergeCell ref="S53:T53"/>
    <mergeCell ref="U53:V53"/>
    <mergeCell ref="W53:X53"/>
    <mergeCell ref="Y50:Z50"/>
    <mergeCell ref="W49:X49"/>
    <mergeCell ref="Y49:Z49"/>
    <mergeCell ref="AA49:AB49"/>
    <mergeCell ref="Y46:Z46"/>
    <mergeCell ref="AA46:AB46"/>
    <mergeCell ref="AC46:AE47"/>
    <mergeCell ref="A47:J47"/>
    <mergeCell ref="L47:N47"/>
    <mergeCell ref="O47:P47"/>
    <mergeCell ref="Q47:R47"/>
    <mergeCell ref="S47:T47"/>
    <mergeCell ref="U47:V47"/>
    <mergeCell ref="W47:X47"/>
    <mergeCell ref="A48:A54"/>
    <mergeCell ref="W52:X52"/>
    <mergeCell ref="AA50:AB50"/>
    <mergeCell ref="O51:P51"/>
    <mergeCell ref="Q51:R51"/>
    <mergeCell ref="S51:T51"/>
    <mergeCell ref="U51:V51"/>
    <mergeCell ref="W51:X51"/>
    <mergeCell ref="Y51:Z51"/>
    <mergeCell ref="AA51:AB51"/>
    <mergeCell ref="O50:P50"/>
    <mergeCell ref="Q50:R50"/>
    <mergeCell ref="S50:T50"/>
    <mergeCell ref="AC48:AE54"/>
    <mergeCell ref="Y53:Z53"/>
    <mergeCell ref="AA53:AB53"/>
    <mergeCell ref="O52:P52"/>
    <mergeCell ref="Q52:R52"/>
    <mergeCell ref="S52:T52"/>
    <mergeCell ref="U52:V52"/>
    <mergeCell ref="U50:V50"/>
    <mergeCell ref="W50:X50"/>
    <mergeCell ref="Y45:Z45"/>
    <mergeCell ref="AA45:AB45"/>
    <mergeCell ref="AC45:AE45"/>
    <mergeCell ref="A46:H46"/>
    <mergeCell ref="I46:N46"/>
    <mergeCell ref="O46:P46"/>
    <mergeCell ref="Q46:R46"/>
    <mergeCell ref="S46:T46"/>
    <mergeCell ref="U46:V46"/>
    <mergeCell ref="W46:X46"/>
    <mergeCell ref="A45:N45"/>
    <mergeCell ref="O45:P45"/>
    <mergeCell ref="Q45:R45"/>
    <mergeCell ref="S45:T45"/>
    <mergeCell ref="U45:V45"/>
    <mergeCell ref="W45:X45"/>
    <mergeCell ref="Y43:Z43"/>
    <mergeCell ref="AA43:AB43"/>
    <mergeCell ref="O44:P44"/>
    <mergeCell ref="Q44:R44"/>
    <mergeCell ref="S44:T44"/>
    <mergeCell ref="U44:V44"/>
    <mergeCell ref="W44:X44"/>
    <mergeCell ref="Y44:Z44"/>
    <mergeCell ref="AA44:AB44"/>
    <mergeCell ref="O43:P43"/>
    <mergeCell ref="Q43:R43"/>
    <mergeCell ref="S43:T43"/>
    <mergeCell ref="U43:V43"/>
    <mergeCell ref="W43:X43"/>
    <mergeCell ref="AC37:AE44"/>
    <mergeCell ref="O38:P38"/>
    <mergeCell ref="AA37:AB37"/>
    <mergeCell ref="Y41:Z41"/>
    <mergeCell ref="AA41:AB41"/>
    <mergeCell ref="Q41:R41"/>
    <mergeCell ref="S41:T41"/>
    <mergeCell ref="U41:V41"/>
    <mergeCell ref="W41:X41"/>
    <mergeCell ref="AA39:AB39"/>
    <mergeCell ref="O40:P40"/>
    <mergeCell ref="Q40:R40"/>
    <mergeCell ref="S40:T40"/>
    <mergeCell ref="U40:V40"/>
    <mergeCell ref="W40:X40"/>
    <mergeCell ref="Y40:Z40"/>
    <mergeCell ref="AA40:AB40"/>
    <mergeCell ref="O39:P39"/>
    <mergeCell ref="Q39:R39"/>
    <mergeCell ref="S39:T39"/>
    <mergeCell ref="U39:V39"/>
    <mergeCell ref="W39:X39"/>
    <mergeCell ref="Y39:Z39"/>
    <mergeCell ref="O42:P42"/>
    <mergeCell ref="Q42:R42"/>
    <mergeCell ref="S42:T42"/>
    <mergeCell ref="U42:V42"/>
    <mergeCell ref="W42:X42"/>
    <mergeCell ref="Y42:Z42"/>
    <mergeCell ref="AA42:AB42"/>
    <mergeCell ref="O41:P41"/>
    <mergeCell ref="Y35:Z35"/>
    <mergeCell ref="AA35:AB35"/>
    <mergeCell ref="AC35:AE36"/>
    <mergeCell ref="A36:J36"/>
    <mergeCell ref="L36:N36"/>
    <mergeCell ref="O36:P36"/>
    <mergeCell ref="Q36:R36"/>
    <mergeCell ref="S36:T36"/>
    <mergeCell ref="U36:V36"/>
    <mergeCell ref="W36:X36"/>
    <mergeCell ref="Q38:R38"/>
    <mergeCell ref="S38:T38"/>
    <mergeCell ref="U38:V38"/>
    <mergeCell ref="W38:X38"/>
    <mergeCell ref="Y38:Z38"/>
    <mergeCell ref="AA38:AB38"/>
    <mergeCell ref="Y36:Z36"/>
    <mergeCell ref="AA36:AB36"/>
    <mergeCell ref="O37:P37"/>
    <mergeCell ref="Q37:R37"/>
    <mergeCell ref="S37:T37"/>
    <mergeCell ref="U37:V37"/>
    <mergeCell ref="W37:X37"/>
    <mergeCell ref="Y37:Z37"/>
    <mergeCell ref="AC28:AE33"/>
    <mergeCell ref="O29:P29"/>
    <mergeCell ref="Q29:R29"/>
    <mergeCell ref="S29:T29"/>
    <mergeCell ref="U29:V29"/>
    <mergeCell ref="W29:X29"/>
    <mergeCell ref="Y29:Z29"/>
    <mergeCell ref="AA29:AB29"/>
    <mergeCell ref="Y34:Z34"/>
    <mergeCell ref="AA34:AB34"/>
    <mergeCell ref="AC34:AE34"/>
    <mergeCell ref="A35:H35"/>
    <mergeCell ref="I35:N35"/>
    <mergeCell ref="O35:P35"/>
    <mergeCell ref="Q35:R35"/>
    <mergeCell ref="S35:T35"/>
    <mergeCell ref="U35:V35"/>
    <mergeCell ref="W35:X35"/>
    <mergeCell ref="A34:N34"/>
    <mergeCell ref="O34:P34"/>
    <mergeCell ref="Q34:R34"/>
    <mergeCell ref="S34:T34"/>
    <mergeCell ref="U34:V34"/>
    <mergeCell ref="W34:X34"/>
    <mergeCell ref="Q32:R32"/>
    <mergeCell ref="S32:T32"/>
    <mergeCell ref="U32:V32"/>
    <mergeCell ref="W32:X32"/>
    <mergeCell ref="O28:P28"/>
    <mergeCell ref="Q28:R28"/>
    <mergeCell ref="S28:T28"/>
    <mergeCell ref="U28:V28"/>
    <mergeCell ref="W28:X28"/>
    <mergeCell ref="Y28:Z28"/>
    <mergeCell ref="AA28:AB28"/>
    <mergeCell ref="Y32:Z32"/>
    <mergeCell ref="AA32:AB32"/>
    <mergeCell ref="O33:P33"/>
    <mergeCell ref="Q33:R33"/>
    <mergeCell ref="S33:T33"/>
    <mergeCell ref="U33:V33"/>
    <mergeCell ref="W33:X33"/>
    <mergeCell ref="Y33:Z33"/>
    <mergeCell ref="AA33:AB33"/>
    <mergeCell ref="O32:P32"/>
    <mergeCell ref="AA30:AB30"/>
    <mergeCell ref="O31:P31"/>
    <mergeCell ref="Q31:R31"/>
    <mergeCell ref="S31:T31"/>
    <mergeCell ref="U31:V31"/>
    <mergeCell ref="W31:X31"/>
    <mergeCell ref="Y31:Z31"/>
    <mergeCell ref="AA31:AB31"/>
    <mergeCell ref="O30:P30"/>
    <mergeCell ref="Q30:R30"/>
    <mergeCell ref="S30:T30"/>
    <mergeCell ref="U30:V30"/>
    <mergeCell ref="W30:X30"/>
    <mergeCell ref="Y30:Z30"/>
    <mergeCell ref="Y26:Z26"/>
    <mergeCell ref="AA26:AB26"/>
    <mergeCell ref="AC26:AE27"/>
    <mergeCell ref="A27:J27"/>
    <mergeCell ref="L27:N27"/>
    <mergeCell ref="O27:P27"/>
    <mergeCell ref="Q27:R27"/>
    <mergeCell ref="S27:T27"/>
    <mergeCell ref="U27:V27"/>
    <mergeCell ref="W27:X27"/>
    <mergeCell ref="Y25:Z25"/>
    <mergeCell ref="AA25:AB25"/>
    <mergeCell ref="AC25:AE25"/>
    <mergeCell ref="A26:H26"/>
    <mergeCell ref="I26:N26"/>
    <mergeCell ref="O26:P26"/>
    <mergeCell ref="Q26:R26"/>
    <mergeCell ref="S26:T26"/>
    <mergeCell ref="U26:V26"/>
    <mergeCell ref="W26:X26"/>
    <mergeCell ref="A25:N25"/>
    <mergeCell ref="O25:P25"/>
    <mergeCell ref="Q25:R25"/>
    <mergeCell ref="S25:T25"/>
    <mergeCell ref="U25:V25"/>
    <mergeCell ref="W25:X25"/>
    <mergeCell ref="Y27:Z27"/>
    <mergeCell ref="AA27:AB27"/>
    <mergeCell ref="Q19:R19"/>
    <mergeCell ref="S19:T19"/>
    <mergeCell ref="U19:V19"/>
    <mergeCell ref="W19:X19"/>
    <mergeCell ref="Y19:Z19"/>
    <mergeCell ref="Q21:R21"/>
    <mergeCell ref="S21:T21"/>
    <mergeCell ref="U21:V21"/>
    <mergeCell ref="W21:X21"/>
    <mergeCell ref="Y16:Z16"/>
    <mergeCell ref="AA16:AB16"/>
    <mergeCell ref="O17:P17"/>
    <mergeCell ref="Q17:R17"/>
    <mergeCell ref="S17:T17"/>
    <mergeCell ref="W24:X24"/>
    <mergeCell ref="Y24:Z24"/>
    <mergeCell ref="AA24:AB24"/>
    <mergeCell ref="O23:P23"/>
    <mergeCell ref="Q23:R23"/>
    <mergeCell ref="S23:T23"/>
    <mergeCell ref="U23:V23"/>
    <mergeCell ref="W23:X23"/>
    <mergeCell ref="Y21:Z21"/>
    <mergeCell ref="AA21:AB21"/>
    <mergeCell ref="O22:P22"/>
    <mergeCell ref="Q22:R22"/>
    <mergeCell ref="S22:T22"/>
    <mergeCell ref="U22:V22"/>
    <mergeCell ref="W22:X22"/>
    <mergeCell ref="Y22:Z22"/>
    <mergeCell ref="AA22:AB22"/>
    <mergeCell ref="O21:P21"/>
    <mergeCell ref="AC17:AE24"/>
    <mergeCell ref="O18:P18"/>
    <mergeCell ref="Q18:R18"/>
    <mergeCell ref="S18:T18"/>
    <mergeCell ref="U18:V18"/>
    <mergeCell ref="W18:X18"/>
    <mergeCell ref="Y18:Z18"/>
    <mergeCell ref="AA18:AB18"/>
    <mergeCell ref="Y23:Z23"/>
    <mergeCell ref="AA23:AB23"/>
    <mergeCell ref="O24:P24"/>
    <mergeCell ref="Q24:R24"/>
    <mergeCell ref="S24:T24"/>
    <mergeCell ref="U24:V24"/>
    <mergeCell ref="A16:J16"/>
    <mergeCell ref="L16:N16"/>
    <mergeCell ref="O16:P16"/>
    <mergeCell ref="Q16:R16"/>
    <mergeCell ref="S16:T16"/>
    <mergeCell ref="U16:V16"/>
    <mergeCell ref="W16:X16"/>
    <mergeCell ref="B21:N21"/>
    <mergeCell ref="B22:N22"/>
    <mergeCell ref="AA19:AB19"/>
    <mergeCell ref="O20:P20"/>
    <mergeCell ref="Q20:R20"/>
    <mergeCell ref="S20:T20"/>
    <mergeCell ref="U20:V20"/>
    <mergeCell ref="W20:X20"/>
    <mergeCell ref="Y20:Z20"/>
    <mergeCell ref="AA20:AB20"/>
    <mergeCell ref="O19:P19"/>
    <mergeCell ref="U17:V17"/>
    <mergeCell ref="W17:X17"/>
    <mergeCell ref="Y17:Z17"/>
    <mergeCell ref="AA17:AB17"/>
    <mergeCell ref="Y15:Z15"/>
    <mergeCell ref="AA15:AB15"/>
    <mergeCell ref="O8:P8"/>
    <mergeCell ref="Q8:R8"/>
    <mergeCell ref="S8:T8"/>
    <mergeCell ref="U8:V8"/>
    <mergeCell ref="W8:X8"/>
    <mergeCell ref="Y8:Z8"/>
    <mergeCell ref="S11:T11"/>
    <mergeCell ref="U11:V11"/>
    <mergeCell ref="W11:X11"/>
    <mergeCell ref="Y14:Z14"/>
    <mergeCell ref="AA14:AB14"/>
    <mergeCell ref="AC14:AE14"/>
    <mergeCell ref="A15:H15"/>
    <mergeCell ref="I15:N15"/>
    <mergeCell ref="O15:P15"/>
    <mergeCell ref="Q15:R15"/>
    <mergeCell ref="S15:T15"/>
    <mergeCell ref="U15:V15"/>
    <mergeCell ref="W15:X15"/>
    <mergeCell ref="A14:N14"/>
    <mergeCell ref="O14:P14"/>
    <mergeCell ref="Q14:R14"/>
    <mergeCell ref="S14:T14"/>
    <mergeCell ref="U14:V14"/>
    <mergeCell ref="W14:X14"/>
    <mergeCell ref="Y12:Z12"/>
    <mergeCell ref="AA12:AB12"/>
    <mergeCell ref="O13:P13"/>
    <mergeCell ref="Q13:R13"/>
    <mergeCell ref="S13:T13"/>
    <mergeCell ref="U13:V13"/>
    <mergeCell ref="W13:X13"/>
    <mergeCell ref="Y13:Z13"/>
    <mergeCell ref="AA13:AB13"/>
    <mergeCell ref="O12:P12"/>
    <mergeCell ref="Q12:R12"/>
    <mergeCell ref="S12:T12"/>
    <mergeCell ref="U12:V12"/>
    <mergeCell ref="W12:X12"/>
    <mergeCell ref="A6:A13"/>
    <mergeCell ref="B6:N6"/>
    <mergeCell ref="U7:V7"/>
    <mergeCell ref="AC15:AE16"/>
    <mergeCell ref="AA6:AB6"/>
    <mergeCell ref="Y10:Z10"/>
    <mergeCell ref="AA10:AB10"/>
    <mergeCell ref="O11:P11"/>
    <mergeCell ref="Q11:R11"/>
    <mergeCell ref="Y11:Z11"/>
    <mergeCell ref="AA11:AB11"/>
    <mergeCell ref="O10:P10"/>
    <mergeCell ref="Q10:R10"/>
    <mergeCell ref="S10:T10"/>
    <mergeCell ref="U10:V10"/>
    <mergeCell ref="W10:X10"/>
    <mergeCell ref="AA8:AB8"/>
    <mergeCell ref="O9:P9"/>
    <mergeCell ref="Q9:R9"/>
    <mergeCell ref="S9:T9"/>
    <mergeCell ref="U9:V9"/>
    <mergeCell ref="W9:X9"/>
    <mergeCell ref="Y9:Z9"/>
    <mergeCell ref="AA9:AB9"/>
    <mergeCell ref="S7:T7"/>
    <mergeCell ref="O7:P7"/>
    <mergeCell ref="Q7:R7"/>
    <mergeCell ref="Y4:Z4"/>
    <mergeCell ref="AC179:AE179"/>
    <mergeCell ref="AA4:AB4"/>
    <mergeCell ref="AC4:AE5"/>
    <mergeCell ref="A5:J5"/>
    <mergeCell ref="L5:N5"/>
    <mergeCell ref="O5:P5"/>
    <mergeCell ref="Q5:R5"/>
    <mergeCell ref="S5:T5"/>
    <mergeCell ref="U5:V5"/>
    <mergeCell ref="W5:X5"/>
    <mergeCell ref="Y3:Z3"/>
    <mergeCell ref="AA3:AB3"/>
    <mergeCell ref="AC3:AE3"/>
    <mergeCell ref="A4:H4"/>
    <mergeCell ref="I4:N4"/>
    <mergeCell ref="O4:P4"/>
    <mergeCell ref="Q4:R4"/>
    <mergeCell ref="S4:T4"/>
    <mergeCell ref="U4:V4"/>
    <mergeCell ref="W4:X4"/>
    <mergeCell ref="W7:X7"/>
    <mergeCell ref="Y7:Z7"/>
    <mergeCell ref="AA7:AB7"/>
    <mergeCell ref="Y5:Z5"/>
    <mergeCell ref="AA5:AB5"/>
    <mergeCell ref="O6:P6"/>
    <mergeCell ref="Q6:R6"/>
    <mergeCell ref="S6:T6"/>
    <mergeCell ref="U6:V6"/>
    <mergeCell ref="W6:X6"/>
    <mergeCell ref="Y6:Z6"/>
    <mergeCell ref="B243:AE244"/>
    <mergeCell ref="B255:AE257"/>
    <mergeCell ref="C262:Y262"/>
    <mergeCell ref="B245:AE246"/>
    <mergeCell ref="B253:AE254"/>
    <mergeCell ref="A2:D2"/>
    <mergeCell ref="AN6:BC6"/>
    <mergeCell ref="AN7:BC7"/>
    <mergeCell ref="AN8:BC8"/>
    <mergeCell ref="AN9:BC9"/>
    <mergeCell ref="AN10:BC10"/>
    <mergeCell ref="G185:AB185"/>
    <mergeCell ref="AC185:AE185"/>
    <mergeCell ref="G186:AB186"/>
    <mergeCell ref="AC186:AE186"/>
    <mergeCell ref="G187:AB187"/>
    <mergeCell ref="AC187:AE187"/>
    <mergeCell ref="E2:G2"/>
    <mergeCell ref="A3:N3"/>
    <mergeCell ref="O3:P3"/>
    <mergeCell ref="Q3:R3"/>
    <mergeCell ref="S3:T3"/>
    <mergeCell ref="U3:V3"/>
    <mergeCell ref="W3:X3"/>
    <mergeCell ref="B7:N7"/>
    <mergeCell ref="B8:N8"/>
    <mergeCell ref="B9:N9"/>
    <mergeCell ref="B10:N10"/>
    <mergeCell ref="B11:N11"/>
    <mergeCell ref="B12:N12"/>
    <mergeCell ref="B13:N13"/>
    <mergeCell ref="AC6:AE13"/>
  </mergeCells>
  <conditionalFormatting sqref="T182 Z181:AE181">
    <cfRule type="containsText" dxfId="103" priority="10" operator="containsText" text="STOP">
      <formula>NOT(ISERROR(SEARCH("STOP",T181)))</formula>
    </cfRule>
  </conditionalFormatting>
  <conditionalFormatting sqref="T182">
    <cfRule type="containsText" dxfId="102" priority="8" operator="containsText" text="Error">
      <formula>NOT(ISERROR(SEARCH("Error",T182)))</formula>
    </cfRule>
    <cfRule type="containsText" dxfId="101" priority="9" operator="containsText" text="0">
      <formula>NOT(ISERROR(SEARCH("0",T182)))</formula>
    </cfRule>
  </conditionalFormatting>
  <conditionalFormatting sqref="Z180:AE180">
    <cfRule type="cellIs" dxfId="100" priority="3" operator="lessThan">
      <formula>0.7</formula>
    </cfRule>
  </conditionalFormatting>
  <conditionalFormatting sqref="AB201">
    <cfRule type="cellIs" dxfId="99" priority="1" operator="equal">
      <formula>"Select"</formula>
    </cfRule>
  </conditionalFormatting>
  <conditionalFormatting sqref="AC6:AE13 AC17:AE24 AC28:AE33 AC37:AE44 AC48:AE54 AC58:AE63 AC67:AE72 AC76:AE84 AC88:AE96 AC100:AE105 AC109:AE114 AC118:AE122 AC126:AE133 AC137:AE142 AC146:AE153 AC157:AE162 AC166:AE171">
    <cfRule type="cellIs" dxfId="98" priority="5" operator="greaterThan">
      <formula>1.15</formula>
    </cfRule>
    <cfRule type="cellIs" dxfId="97" priority="6" operator="lessThan">
      <formula>0.7</formula>
    </cfRule>
    <cfRule type="cellIs" dxfId="96" priority="7" operator="lessThan">
      <formula>0.8</formula>
    </cfRule>
  </conditionalFormatting>
  <conditionalFormatting sqref="AD2:AE2">
    <cfRule type="containsErrors" dxfId="95" priority="2">
      <formula>ISERROR(AD2)</formula>
    </cfRule>
  </conditionalFormatting>
  <dataValidations count="1">
    <dataValidation type="list" allowBlank="1" showInputMessage="1" showErrorMessage="1" sqref="M2" xr:uid="{0F5AA3B7-15C3-4085-A777-78BC29342EC0}">
      <formula1>$AF$2:$AF$4</formula1>
    </dataValidation>
  </dataValidations>
  <printOptions horizontalCentered="1"/>
  <pageMargins left="0.25" right="0.25" top="0.75" bottom="0.75" header="0.3" footer="0.3"/>
  <pageSetup scale="89" fitToWidth="0" fitToHeight="0" orientation="landscape" horizontalDpi="1200" verticalDpi="1200" r:id="rId1"/>
  <headerFooter>
    <oddHeader>&amp;C&amp;"-,Bold"&amp;14Budget Service Schedule (BSS)</oddHeader>
    <oddFooter>&amp;L&amp;A&amp;C&amp;P of &amp;N&amp;RRev 1/1/2025</oddFooter>
  </headerFooter>
  <rowBreaks count="6" manualBreakCount="6">
    <brk id="34" max="16383" man="1"/>
    <brk id="73" max="30" man="1"/>
    <brk id="106" max="30" man="1"/>
    <brk id="143" max="30" man="1"/>
    <brk id="182" max="30" man="1"/>
    <brk id="249" max="30" man="1"/>
  </rowBreaks>
  <colBreaks count="1" manualBreakCount="1">
    <brk id="31"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X193"/>
  <sheetViews>
    <sheetView showGridLines="0" view="pageLayout" topLeftCell="A74" zoomScaleNormal="100" workbookViewId="0">
      <selection activeCell="D74" sqref="D74:O74"/>
    </sheetView>
  </sheetViews>
  <sheetFormatPr defaultColWidth="9.08984375" defaultRowHeight="14.5" x14ac:dyDescent="0.35"/>
  <cols>
    <col min="1" max="6" width="3.36328125" style="53" customWidth="1"/>
    <col min="7" max="13" width="9.08984375" style="53"/>
    <col min="14" max="14" width="7.36328125" style="53" customWidth="1"/>
    <col min="15" max="16384" width="9.08984375" style="53"/>
  </cols>
  <sheetData>
    <row r="1" spans="1:15" x14ac:dyDescent="0.35">
      <c r="A1" s="826" t="s">
        <v>569</v>
      </c>
      <c r="B1" s="826"/>
      <c r="C1" s="826"/>
      <c r="D1" s="826"/>
      <c r="E1" s="826"/>
      <c r="F1" s="826"/>
      <c r="G1" s="826"/>
      <c r="H1" s="826"/>
      <c r="I1" s="826"/>
      <c r="J1" s="826"/>
      <c r="K1" s="826"/>
      <c r="L1" s="826"/>
      <c r="M1" s="826"/>
      <c r="N1" s="826"/>
      <c r="O1" s="826"/>
    </row>
    <row r="2" spans="1:15" x14ac:dyDescent="0.35">
      <c r="A2" s="826"/>
      <c r="B2" s="826"/>
      <c r="C2" s="826"/>
      <c r="D2" s="826"/>
      <c r="E2" s="826"/>
      <c r="F2" s="826"/>
      <c r="G2" s="826"/>
      <c r="H2" s="826"/>
      <c r="I2" s="826"/>
      <c r="J2" s="826"/>
      <c r="K2" s="826"/>
      <c r="L2" s="826"/>
      <c r="M2" s="826"/>
      <c r="N2" s="826"/>
      <c r="O2" s="826"/>
    </row>
    <row r="3" spans="1:15" x14ac:dyDescent="0.35">
      <c r="A3" s="826"/>
      <c r="B3" s="826"/>
      <c r="C3" s="826"/>
      <c r="D3" s="826"/>
      <c r="E3" s="826"/>
      <c r="F3" s="826"/>
      <c r="G3" s="826"/>
      <c r="H3" s="826"/>
      <c r="I3" s="826"/>
      <c r="J3" s="826"/>
      <c r="K3" s="826"/>
      <c r="L3" s="826"/>
      <c r="M3" s="826"/>
      <c r="N3" s="826"/>
      <c r="O3" s="826"/>
    </row>
    <row r="4" spans="1:15" ht="7.5" customHeight="1" x14ac:dyDescent="0.35"/>
    <row r="5" spans="1:15" s="54" customFormat="1" x14ac:dyDescent="0.35">
      <c r="A5" s="850" t="s">
        <v>83</v>
      </c>
      <c r="B5" s="850"/>
      <c r="C5" s="850"/>
      <c r="D5" s="850"/>
      <c r="E5" s="850"/>
      <c r="F5" s="850"/>
      <c r="G5" s="850"/>
      <c r="H5" s="850"/>
      <c r="I5" s="850"/>
      <c r="J5" s="850"/>
      <c r="K5" s="850"/>
      <c r="L5" s="850"/>
      <c r="M5" s="850"/>
      <c r="N5" s="850"/>
      <c r="O5" s="850"/>
    </row>
    <row r="6" spans="1:15" ht="15" customHeight="1" x14ac:dyDescent="0.35">
      <c r="A6" s="113" t="s">
        <v>94</v>
      </c>
      <c r="B6" s="826" t="s">
        <v>413</v>
      </c>
      <c r="C6" s="826"/>
      <c r="D6" s="826"/>
      <c r="E6" s="826"/>
      <c r="F6" s="826"/>
      <c r="G6" s="826"/>
      <c r="H6" s="826"/>
      <c r="I6" s="826"/>
      <c r="J6" s="826"/>
      <c r="K6" s="826"/>
      <c r="L6" s="826"/>
      <c r="M6" s="826"/>
      <c r="N6" s="826"/>
      <c r="O6" s="826"/>
    </row>
    <row r="7" spans="1:15" ht="7.5" customHeight="1" x14ac:dyDescent="0.35">
      <c r="B7" s="8"/>
      <c r="C7" s="8"/>
      <c r="D7" s="8"/>
      <c r="E7" s="8"/>
      <c r="F7" s="8"/>
      <c r="G7" s="8"/>
      <c r="H7" s="8"/>
      <c r="I7" s="8"/>
      <c r="J7" s="8"/>
      <c r="K7" s="8"/>
      <c r="L7" s="8"/>
      <c r="M7" s="8"/>
    </row>
    <row r="8" spans="1:15" x14ac:dyDescent="0.35">
      <c r="A8" s="850" t="s">
        <v>93</v>
      </c>
      <c r="B8" s="850"/>
      <c r="C8" s="850"/>
      <c r="D8" s="850"/>
      <c r="E8" s="850"/>
      <c r="F8" s="850"/>
      <c r="G8" s="850"/>
      <c r="H8" s="850"/>
      <c r="I8" s="850"/>
      <c r="J8" s="850"/>
      <c r="K8" s="850"/>
      <c r="L8" s="850"/>
      <c r="M8" s="850"/>
      <c r="N8" s="850"/>
      <c r="O8" s="850"/>
    </row>
    <row r="9" spans="1:15" ht="15" customHeight="1" x14ac:dyDescent="0.35">
      <c r="A9" s="113" t="s">
        <v>94</v>
      </c>
      <c r="B9" s="826" t="s">
        <v>570</v>
      </c>
      <c r="C9" s="826"/>
      <c r="D9" s="826"/>
      <c r="E9" s="826"/>
      <c r="F9" s="826"/>
      <c r="G9" s="826"/>
      <c r="H9" s="826"/>
      <c r="I9" s="826"/>
      <c r="J9" s="826"/>
      <c r="K9" s="826"/>
      <c r="L9" s="826"/>
      <c r="M9" s="826"/>
      <c r="N9" s="826"/>
      <c r="O9" s="826"/>
    </row>
    <row r="10" spans="1:15" x14ac:dyDescent="0.35">
      <c r="B10" s="826"/>
      <c r="C10" s="826"/>
      <c r="D10" s="826"/>
      <c r="E10" s="826"/>
      <c r="F10" s="826"/>
      <c r="G10" s="826"/>
      <c r="H10" s="826"/>
      <c r="I10" s="826"/>
      <c r="J10" s="826"/>
      <c r="K10" s="826"/>
      <c r="L10" s="826"/>
      <c r="M10" s="826"/>
      <c r="N10" s="826"/>
      <c r="O10" s="826"/>
    </row>
    <row r="11" spans="1:15" x14ac:dyDescent="0.35">
      <c r="B11" s="826"/>
      <c r="C11" s="826"/>
      <c r="D11" s="826"/>
      <c r="E11" s="826"/>
      <c r="F11" s="826"/>
      <c r="G11" s="826"/>
      <c r="H11" s="826"/>
      <c r="I11" s="826"/>
      <c r="J11" s="826"/>
      <c r="K11" s="826"/>
      <c r="L11" s="826"/>
      <c r="M11" s="826"/>
      <c r="N11" s="826"/>
      <c r="O11" s="826"/>
    </row>
    <row r="12" spans="1:15" x14ac:dyDescent="0.35">
      <c r="B12" s="826"/>
      <c r="C12" s="826"/>
      <c r="D12" s="826"/>
      <c r="E12" s="826"/>
      <c r="F12" s="826"/>
      <c r="G12" s="826"/>
      <c r="H12" s="826"/>
      <c r="I12" s="826"/>
      <c r="J12" s="826"/>
      <c r="K12" s="826"/>
      <c r="L12" s="826"/>
      <c r="M12" s="826"/>
      <c r="N12" s="826"/>
      <c r="O12" s="826"/>
    </row>
    <row r="13" spans="1:15" x14ac:dyDescent="0.35">
      <c r="B13" s="826"/>
      <c r="C13" s="826"/>
      <c r="D13" s="826"/>
      <c r="E13" s="826"/>
      <c r="F13" s="826"/>
      <c r="G13" s="826"/>
      <c r="H13" s="826"/>
      <c r="I13" s="826"/>
      <c r="J13" s="826"/>
      <c r="K13" s="826"/>
      <c r="L13" s="826"/>
      <c r="M13" s="826"/>
      <c r="N13" s="826"/>
      <c r="O13" s="826"/>
    </row>
    <row r="14" spans="1:15" x14ac:dyDescent="0.35">
      <c r="B14" s="826"/>
      <c r="C14" s="826"/>
      <c r="D14" s="826"/>
      <c r="E14" s="826"/>
      <c r="F14" s="826"/>
      <c r="G14" s="826"/>
      <c r="H14" s="826"/>
      <c r="I14" s="826"/>
      <c r="J14" s="826"/>
      <c r="K14" s="826"/>
      <c r="L14" s="826"/>
      <c r="M14" s="826"/>
      <c r="N14" s="826"/>
      <c r="O14" s="826"/>
    </row>
    <row r="15" spans="1:15" ht="15" customHeight="1" x14ac:dyDescent="0.35">
      <c r="A15" s="113" t="s">
        <v>94</v>
      </c>
      <c r="B15" s="826" t="s">
        <v>571</v>
      </c>
      <c r="C15" s="826"/>
      <c r="D15" s="826"/>
      <c r="E15" s="826"/>
      <c r="F15" s="826"/>
      <c r="G15" s="826"/>
      <c r="H15" s="826"/>
      <c r="I15" s="826"/>
      <c r="J15" s="826"/>
      <c r="K15" s="826"/>
      <c r="L15" s="826"/>
      <c r="M15" s="826"/>
      <c r="N15" s="826"/>
      <c r="O15" s="826"/>
    </row>
    <row r="16" spans="1:15" x14ac:dyDescent="0.35">
      <c r="A16" s="113"/>
      <c r="B16" s="826"/>
      <c r="C16" s="826"/>
      <c r="D16" s="826"/>
      <c r="E16" s="826"/>
      <c r="F16" s="826"/>
      <c r="G16" s="826"/>
      <c r="H16" s="826"/>
      <c r="I16" s="826"/>
      <c r="J16" s="826"/>
      <c r="K16" s="826"/>
      <c r="L16" s="826"/>
      <c r="M16" s="826"/>
      <c r="N16" s="826"/>
      <c r="O16" s="826"/>
    </row>
    <row r="17" spans="1:15" x14ac:dyDescent="0.35">
      <c r="A17" s="113"/>
      <c r="B17" s="826"/>
      <c r="C17" s="826"/>
      <c r="D17" s="826"/>
      <c r="E17" s="826"/>
      <c r="F17" s="826"/>
      <c r="G17" s="826"/>
      <c r="H17" s="826"/>
      <c r="I17" s="826"/>
      <c r="J17" s="826"/>
      <c r="K17" s="826"/>
      <c r="L17" s="826"/>
      <c r="M17" s="826"/>
      <c r="N17" s="826"/>
      <c r="O17" s="826"/>
    </row>
    <row r="18" spans="1:15" x14ac:dyDescent="0.35">
      <c r="A18" s="113" t="s">
        <v>94</v>
      </c>
      <c r="B18" s="835" t="s">
        <v>95</v>
      </c>
      <c r="C18" s="835"/>
      <c r="D18" s="835"/>
      <c r="E18" s="835"/>
      <c r="F18" s="835"/>
      <c r="G18" s="835"/>
      <c r="H18" s="835"/>
      <c r="I18" s="835"/>
      <c r="J18" s="835"/>
      <c r="K18" s="835"/>
      <c r="L18" s="835"/>
      <c r="M18" s="835"/>
      <c r="N18" s="835"/>
      <c r="O18" s="835"/>
    </row>
    <row r="19" spans="1:15" ht="15" customHeight="1" x14ac:dyDescent="0.35">
      <c r="A19" s="4"/>
      <c r="B19" s="114" t="s">
        <v>23</v>
      </c>
      <c r="C19" s="826" t="s">
        <v>409</v>
      </c>
      <c r="D19" s="826"/>
      <c r="E19" s="826"/>
      <c r="F19" s="826"/>
      <c r="G19" s="826"/>
      <c r="H19" s="826"/>
      <c r="I19" s="826"/>
      <c r="J19" s="826"/>
      <c r="K19" s="826"/>
      <c r="L19" s="826"/>
      <c r="M19" s="826"/>
      <c r="N19" s="826"/>
      <c r="O19" s="826"/>
    </row>
    <row r="20" spans="1:15" ht="15" customHeight="1" x14ac:dyDescent="0.35">
      <c r="A20" s="4"/>
      <c r="C20" s="826"/>
      <c r="D20" s="826"/>
      <c r="E20" s="826"/>
      <c r="F20" s="826"/>
      <c r="G20" s="826"/>
      <c r="H20" s="826"/>
      <c r="I20" s="826"/>
      <c r="J20" s="826"/>
      <c r="K20" s="826"/>
      <c r="L20" s="826"/>
      <c r="M20" s="826"/>
      <c r="N20" s="826"/>
      <c r="O20" s="826"/>
    </row>
    <row r="21" spans="1:15" ht="15" customHeight="1" x14ac:dyDescent="0.35">
      <c r="A21" s="4"/>
      <c r="C21" s="826"/>
      <c r="D21" s="826"/>
      <c r="E21" s="826"/>
      <c r="F21" s="826"/>
      <c r="G21" s="826"/>
      <c r="H21" s="826"/>
      <c r="I21" s="826"/>
      <c r="J21" s="826"/>
      <c r="K21" s="826"/>
      <c r="L21" s="826"/>
      <c r="M21" s="826"/>
      <c r="N21" s="826"/>
      <c r="O21" s="826"/>
    </row>
    <row r="22" spans="1:15" ht="15" customHeight="1" x14ac:dyDescent="0.35">
      <c r="A22" s="4"/>
      <c r="C22" s="826"/>
      <c r="D22" s="826"/>
      <c r="E22" s="826"/>
      <c r="F22" s="826"/>
      <c r="G22" s="826"/>
      <c r="H22" s="826"/>
      <c r="I22" s="826"/>
      <c r="J22" s="826"/>
      <c r="K22" s="826"/>
      <c r="L22" s="826"/>
      <c r="M22" s="826"/>
      <c r="N22" s="826"/>
      <c r="O22" s="826"/>
    </row>
    <row r="23" spans="1:15" ht="15" customHeight="1" x14ac:dyDescent="0.35">
      <c r="A23" s="4"/>
      <c r="C23" s="826"/>
      <c r="D23" s="826"/>
      <c r="E23" s="826"/>
      <c r="F23" s="826"/>
      <c r="G23" s="826"/>
      <c r="H23" s="826"/>
      <c r="I23" s="826"/>
      <c r="J23" s="826"/>
      <c r="K23" s="826"/>
      <c r="L23" s="826"/>
      <c r="M23" s="826"/>
      <c r="N23" s="826"/>
      <c r="O23" s="826"/>
    </row>
    <row r="24" spans="1:15" x14ac:dyDescent="0.35">
      <c r="A24" s="4"/>
      <c r="C24" s="826"/>
      <c r="D24" s="826"/>
      <c r="E24" s="826"/>
      <c r="F24" s="826"/>
      <c r="G24" s="826"/>
      <c r="H24" s="826"/>
      <c r="I24" s="826"/>
      <c r="J24" s="826"/>
      <c r="K24" s="826"/>
      <c r="L24" s="826"/>
      <c r="M24" s="826"/>
      <c r="N24" s="826"/>
      <c r="O24" s="826"/>
    </row>
    <row r="25" spans="1:15" ht="15.75" customHeight="1" x14ac:dyDescent="0.35">
      <c r="B25" s="114" t="s">
        <v>23</v>
      </c>
      <c r="C25" s="826" t="s">
        <v>410</v>
      </c>
      <c r="D25" s="826"/>
      <c r="E25" s="826"/>
      <c r="F25" s="826"/>
      <c r="G25" s="826"/>
      <c r="H25" s="826"/>
      <c r="I25" s="826"/>
      <c r="J25" s="826"/>
      <c r="K25" s="826"/>
      <c r="L25" s="826"/>
      <c r="M25" s="826"/>
      <c r="N25" s="826"/>
      <c r="O25" s="826"/>
    </row>
    <row r="26" spans="1:15" ht="15" customHeight="1" x14ac:dyDescent="0.35">
      <c r="C26" s="826"/>
      <c r="D26" s="826"/>
      <c r="E26" s="826"/>
      <c r="F26" s="826"/>
      <c r="G26" s="826"/>
      <c r="H26" s="826"/>
      <c r="I26" s="826"/>
      <c r="J26" s="826"/>
      <c r="K26" s="826"/>
      <c r="L26" s="826"/>
      <c r="M26" s="826"/>
      <c r="N26" s="826"/>
      <c r="O26" s="826"/>
    </row>
    <row r="27" spans="1:15" ht="15" customHeight="1" x14ac:dyDescent="0.35">
      <c r="C27" s="826"/>
      <c r="D27" s="826"/>
      <c r="E27" s="826"/>
      <c r="F27" s="826"/>
      <c r="G27" s="826"/>
      <c r="H27" s="826"/>
      <c r="I27" s="826"/>
      <c r="J27" s="826"/>
      <c r="K27" s="826"/>
      <c r="L27" s="826"/>
      <c r="M27" s="826"/>
      <c r="N27" s="826"/>
      <c r="O27" s="826"/>
    </row>
    <row r="28" spans="1:15" ht="15" customHeight="1" x14ac:dyDescent="0.35">
      <c r="C28" s="826"/>
      <c r="D28" s="826"/>
      <c r="E28" s="826"/>
      <c r="F28" s="826"/>
      <c r="G28" s="826"/>
      <c r="H28" s="826"/>
      <c r="I28" s="826"/>
      <c r="J28" s="826"/>
      <c r="K28" s="826"/>
      <c r="L28" s="826"/>
      <c r="M28" s="826"/>
      <c r="N28" s="826"/>
      <c r="O28" s="826"/>
    </row>
    <row r="29" spans="1:15" x14ac:dyDescent="0.35">
      <c r="C29" s="826"/>
      <c r="D29" s="826"/>
      <c r="E29" s="826"/>
      <c r="F29" s="826"/>
      <c r="G29" s="826"/>
      <c r="H29" s="826"/>
      <c r="I29" s="826"/>
      <c r="J29" s="826"/>
      <c r="K29" s="826"/>
      <c r="L29" s="826"/>
      <c r="M29" s="826"/>
      <c r="N29" s="826"/>
      <c r="O29" s="826"/>
    </row>
    <row r="30" spans="1:15" x14ac:dyDescent="0.35">
      <c r="B30" s="114" t="s">
        <v>23</v>
      </c>
      <c r="C30" s="826" t="s">
        <v>411</v>
      </c>
      <c r="D30" s="826"/>
      <c r="E30" s="826"/>
      <c r="F30" s="826"/>
      <c r="G30" s="826"/>
      <c r="H30" s="826"/>
      <c r="I30" s="826"/>
      <c r="J30" s="826"/>
      <c r="K30" s="826"/>
      <c r="L30" s="826"/>
      <c r="M30" s="826"/>
      <c r="N30" s="826"/>
      <c r="O30" s="826"/>
    </row>
    <row r="31" spans="1:15" x14ac:dyDescent="0.35">
      <c r="C31" s="826"/>
      <c r="D31" s="826"/>
      <c r="E31" s="826"/>
      <c r="F31" s="826"/>
      <c r="G31" s="826"/>
      <c r="H31" s="826"/>
      <c r="I31" s="826"/>
      <c r="J31" s="826"/>
      <c r="K31" s="826"/>
      <c r="L31" s="826"/>
      <c r="M31" s="826"/>
      <c r="N31" s="826"/>
      <c r="O31" s="826"/>
    </row>
    <row r="32" spans="1:15" x14ac:dyDescent="0.35">
      <c r="C32" s="826"/>
      <c r="D32" s="826"/>
      <c r="E32" s="826"/>
      <c r="F32" s="826"/>
      <c r="G32" s="826"/>
      <c r="H32" s="826"/>
      <c r="I32" s="826"/>
      <c r="J32" s="826"/>
      <c r="K32" s="826"/>
      <c r="L32" s="826"/>
      <c r="M32" s="826"/>
      <c r="N32" s="826"/>
      <c r="O32" s="826"/>
    </row>
    <row r="33" spans="1:15" x14ac:dyDescent="0.35">
      <c r="C33" s="826"/>
      <c r="D33" s="826"/>
      <c r="E33" s="826"/>
      <c r="F33" s="826"/>
      <c r="G33" s="826"/>
      <c r="H33" s="826"/>
      <c r="I33" s="826"/>
      <c r="J33" s="826"/>
      <c r="K33" s="826"/>
      <c r="L33" s="826"/>
      <c r="M33" s="826"/>
      <c r="N33" s="826"/>
      <c r="O33" s="826"/>
    </row>
    <row r="34" spans="1:15" ht="15" customHeight="1" x14ac:dyDescent="0.35">
      <c r="B34" s="114" t="s">
        <v>23</v>
      </c>
      <c r="C34" s="826" t="s">
        <v>412</v>
      </c>
      <c r="D34" s="826"/>
      <c r="E34" s="826"/>
      <c r="F34" s="826"/>
      <c r="G34" s="826"/>
      <c r="H34" s="826"/>
      <c r="I34" s="826"/>
      <c r="J34" s="826"/>
      <c r="K34" s="826"/>
      <c r="L34" s="826"/>
      <c r="M34" s="826"/>
      <c r="N34" s="826"/>
      <c r="O34" s="826"/>
    </row>
    <row r="35" spans="1:15" x14ac:dyDescent="0.35">
      <c r="C35" s="826"/>
      <c r="D35" s="826"/>
      <c r="E35" s="826"/>
      <c r="F35" s="826"/>
      <c r="G35" s="826"/>
      <c r="H35" s="826"/>
      <c r="I35" s="826"/>
      <c r="J35" s="826"/>
      <c r="K35" s="826"/>
      <c r="L35" s="826"/>
      <c r="M35" s="826"/>
      <c r="N35" s="826"/>
      <c r="O35" s="826"/>
    </row>
    <row r="36" spans="1:15" ht="7.5" customHeight="1" x14ac:dyDescent="0.35">
      <c r="C36" s="8"/>
      <c r="D36" s="8"/>
      <c r="E36" s="8"/>
      <c r="F36" s="8"/>
      <c r="G36" s="8"/>
      <c r="H36" s="8"/>
      <c r="I36" s="8"/>
      <c r="J36" s="8"/>
      <c r="K36" s="8"/>
      <c r="L36" s="8"/>
      <c r="M36" s="8"/>
      <c r="N36" s="8"/>
      <c r="O36" s="8"/>
    </row>
    <row r="37" spans="1:15" s="54" customFormat="1" x14ac:dyDescent="0.35">
      <c r="A37" s="850" t="s">
        <v>88</v>
      </c>
      <c r="B37" s="850"/>
      <c r="C37" s="850"/>
      <c r="D37" s="850"/>
      <c r="E37" s="850"/>
      <c r="F37" s="850"/>
      <c r="G37" s="850"/>
      <c r="H37" s="850"/>
      <c r="I37" s="850"/>
      <c r="J37" s="850"/>
      <c r="K37" s="850"/>
      <c r="L37" s="850"/>
      <c r="M37" s="850"/>
      <c r="N37" s="850"/>
      <c r="O37" s="850"/>
    </row>
    <row r="38" spans="1:15" x14ac:dyDescent="0.35">
      <c r="B38" s="34">
        <v>1</v>
      </c>
      <c r="C38" s="826" t="s">
        <v>572</v>
      </c>
      <c r="D38" s="826"/>
      <c r="E38" s="826"/>
      <c r="F38" s="826"/>
      <c r="G38" s="826"/>
      <c r="H38" s="826"/>
      <c r="I38" s="826"/>
      <c r="J38" s="826"/>
      <c r="K38" s="826"/>
      <c r="L38" s="826"/>
      <c r="M38" s="826"/>
      <c r="N38" s="826"/>
      <c r="O38" s="826"/>
    </row>
    <row r="39" spans="1:15" x14ac:dyDescent="0.35">
      <c r="C39" s="826"/>
      <c r="D39" s="826"/>
      <c r="E39" s="826"/>
      <c r="F39" s="826"/>
      <c r="G39" s="826"/>
      <c r="H39" s="826"/>
      <c r="I39" s="826"/>
      <c r="J39" s="826"/>
      <c r="K39" s="826"/>
      <c r="L39" s="826"/>
      <c r="M39" s="826"/>
      <c r="N39" s="826"/>
      <c r="O39" s="826"/>
    </row>
    <row r="40" spans="1:15" x14ac:dyDescent="0.35">
      <c r="C40" s="34" t="s">
        <v>84</v>
      </c>
      <c r="D40" s="835" t="s">
        <v>161</v>
      </c>
      <c r="E40" s="835"/>
      <c r="F40" s="835"/>
      <c r="G40" s="835"/>
      <c r="H40" s="835"/>
      <c r="I40" s="835"/>
      <c r="J40" s="835"/>
      <c r="K40" s="835"/>
      <c r="L40" s="835"/>
      <c r="M40" s="835"/>
      <c r="N40" s="835"/>
      <c r="O40" s="835"/>
    </row>
    <row r="41" spans="1:15" x14ac:dyDescent="0.35">
      <c r="C41" s="34" t="s">
        <v>92</v>
      </c>
      <c r="D41" s="835" t="s">
        <v>414</v>
      </c>
      <c r="E41" s="835"/>
      <c r="F41" s="835"/>
      <c r="G41" s="835"/>
      <c r="H41" s="835"/>
      <c r="I41" s="835"/>
      <c r="J41" s="835"/>
      <c r="K41" s="835"/>
      <c r="L41" s="835"/>
      <c r="M41" s="835"/>
      <c r="N41" s="835"/>
      <c r="O41" s="835"/>
    </row>
    <row r="42" spans="1:15" x14ac:dyDescent="0.35">
      <c r="C42" s="34" t="s">
        <v>86</v>
      </c>
      <c r="D42" s="835" t="s">
        <v>415</v>
      </c>
      <c r="E42" s="835"/>
      <c r="F42" s="835"/>
      <c r="G42" s="835"/>
      <c r="H42" s="835"/>
      <c r="I42" s="835"/>
      <c r="J42" s="835"/>
      <c r="K42" s="835"/>
      <c r="L42" s="835"/>
      <c r="M42" s="835"/>
      <c r="N42" s="835"/>
      <c r="O42" s="835"/>
    </row>
    <row r="43" spans="1:15" x14ac:dyDescent="0.35">
      <c r="C43" s="34" t="s">
        <v>87</v>
      </c>
      <c r="D43" s="835" t="s">
        <v>416</v>
      </c>
      <c r="E43" s="835"/>
      <c r="F43" s="835"/>
      <c r="G43" s="835"/>
      <c r="H43" s="835"/>
      <c r="I43" s="835"/>
      <c r="J43" s="835"/>
      <c r="K43" s="835"/>
      <c r="L43" s="835"/>
      <c r="M43" s="835"/>
      <c r="N43" s="835"/>
      <c r="O43" s="835"/>
    </row>
    <row r="44" spans="1:15" x14ac:dyDescent="0.35">
      <c r="C44" s="198" t="s">
        <v>139</v>
      </c>
      <c r="D44" s="835" t="s">
        <v>561</v>
      </c>
      <c r="E44" s="835"/>
      <c r="F44" s="835"/>
      <c r="G44" s="835"/>
      <c r="H44" s="835"/>
      <c r="I44" s="835"/>
      <c r="J44" s="835"/>
      <c r="K44" s="835"/>
      <c r="L44" s="835"/>
      <c r="M44" s="835"/>
      <c r="N44" s="835"/>
      <c r="O44" s="835"/>
    </row>
    <row r="45" spans="1:15" x14ac:dyDescent="0.35">
      <c r="C45" s="34" t="s">
        <v>562</v>
      </c>
      <c r="D45" s="835" t="s">
        <v>417</v>
      </c>
      <c r="E45" s="835"/>
      <c r="F45" s="835"/>
      <c r="G45" s="835"/>
      <c r="H45" s="835"/>
      <c r="I45" s="835"/>
      <c r="J45" s="835"/>
      <c r="K45" s="835"/>
      <c r="L45" s="835"/>
      <c r="M45" s="835"/>
      <c r="N45" s="835"/>
      <c r="O45" s="835"/>
    </row>
    <row r="46" spans="1:15" x14ac:dyDescent="0.35">
      <c r="C46" s="34" t="s">
        <v>41</v>
      </c>
      <c r="D46" s="835" t="s">
        <v>563</v>
      </c>
      <c r="E46" s="835"/>
      <c r="F46" s="835"/>
      <c r="G46" s="835"/>
      <c r="H46" s="835"/>
      <c r="I46" s="835"/>
      <c r="J46" s="835"/>
      <c r="K46" s="835"/>
      <c r="L46" s="835"/>
      <c r="M46" s="835"/>
      <c r="N46" s="835"/>
      <c r="O46" s="835"/>
    </row>
    <row r="47" spans="1:15" x14ac:dyDescent="0.35">
      <c r="C47" s="34"/>
    </row>
    <row r="48" spans="1:15" x14ac:dyDescent="0.35">
      <c r="C48" s="34"/>
    </row>
    <row r="49" spans="2:15" x14ac:dyDescent="0.35">
      <c r="C49" s="34"/>
    </row>
    <row r="50" spans="2:15" ht="15" customHeight="1" x14ac:dyDescent="0.35">
      <c r="B50" s="34">
        <v>2</v>
      </c>
      <c r="C50" s="826" t="s">
        <v>89</v>
      </c>
      <c r="D50" s="826"/>
      <c r="E50" s="826"/>
      <c r="F50" s="826"/>
      <c r="G50" s="826"/>
      <c r="H50" s="826"/>
      <c r="I50" s="826"/>
      <c r="J50" s="826"/>
      <c r="K50" s="826"/>
      <c r="L50" s="826"/>
      <c r="M50" s="826"/>
      <c r="N50" s="826"/>
      <c r="O50" s="826"/>
    </row>
    <row r="51" spans="2:15" x14ac:dyDescent="0.35">
      <c r="C51" s="826"/>
      <c r="D51" s="826"/>
      <c r="E51" s="826"/>
      <c r="F51" s="826"/>
      <c r="G51" s="826"/>
      <c r="H51" s="826"/>
      <c r="I51" s="826"/>
      <c r="J51" s="826"/>
      <c r="K51" s="826"/>
      <c r="L51" s="826"/>
      <c r="M51" s="826"/>
      <c r="N51" s="826"/>
      <c r="O51" s="826"/>
    </row>
    <row r="52" spans="2:15" x14ac:dyDescent="0.35">
      <c r="C52" s="826"/>
      <c r="D52" s="826"/>
      <c r="E52" s="826"/>
      <c r="F52" s="826"/>
      <c r="G52" s="826"/>
      <c r="H52" s="826"/>
      <c r="I52" s="826"/>
      <c r="J52" s="826"/>
      <c r="K52" s="826"/>
      <c r="L52" s="826"/>
      <c r="M52" s="826"/>
      <c r="N52" s="826"/>
      <c r="O52" s="826"/>
    </row>
    <row r="53" spans="2:15" x14ac:dyDescent="0.35">
      <c r="C53" s="826"/>
      <c r="D53" s="826"/>
      <c r="E53" s="826"/>
      <c r="F53" s="826"/>
      <c r="G53" s="826"/>
      <c r="H53" s="826"/>
      <c r="I53" s="826"/>
      <c r="J53" s="826"/>
      <c r="K53" s="826"/>
      <c r="L53" s="826"/>
      <c r="M53" s="826"/>
      <c r="N53" s="826"/>
      <c r="O53" s="826"/>
    </row>
    <row r="54" spans="2:15" x14ac:dyDescent="0.35">
      <c r="C54" s="8"/>
      <c r="D54" s="8"/>
      <c r="E54" s="8"/>
      <c r="F54" s="8"/>
      <c r="G54" s="8"/>
      <c r="H54" s="8"/>
      <c r="I54" s="8"/>
      <c r="J54" s="8"/>
      <c r="K54" s="8"/>
      <c r="L54" s="8"/>
      <c r="M54" s="8"/>
      <c r="N54" s="8"/>
      <c r="O54" s="8"/>
    </row>
    <row r="55" spans="2:15" x14ac:dyDescent="0.35">
      <c r="C55" s="8"/>
      <c r="D55" s="8"/>
      <c r="E55" s="8"/>
      <c r="F55" s="8"/>
      <c r="G55" s="8"/>
      <c r="H55" s="8"/>
      <c r="I55" s="8"/>
      <c r="J55" s="8"/>
      <c r="K55" s="8"/>
      <c r="L55" s="8"/>
      <c r="M55" s="8"/>
      <c r="N55" s="8"/>
      <c r="O55" s="8"/>
    </row>
    <row r="56" spans="2:15" x14ac:dyDescent="0.35">
      <c r="C56" s="34" t="s">
        <v>84</v>
      </c>
      <c r="D56" s="826" t="s">
        <v>573</v>
      </c>
      <c r="E56" s="826"/>
      <c r="F56" s="826"/>
      <c r="G56" s="826"/>
      <c r="H56" s="826"/>
      <c r="I56" s="826"/>
      <c r="J56" s="826"/>
      <c r="K56" s="826"/>
      <c r="L56" s="826"/>
      <c r="M56" s="826"/>
      <c r="N56" s="826"/>
      <c r="O56" s="826"/>
    </row>
    <row r="57" spans="2:15" x14ac:dyDescent="0.35">
      <c r="C57" s="34"/>
      <c r="D57" s="826"/>
      <c r="E57" s="826"/>
      <c r="F57" s="826"/>
      <c r="G57" s="826"/>
      <c r="H57" s="826"/>
      <c r="I57" s="826"/>
      <c r="J57" s="826"/>
      <c r="K57" s="826"/>
      <c r="L57" s="826"/>
      <c r="M57" s="826"/>
      <c r="N57" s="826"/>
      <c r="O57" s="826"/>
    </row>
    <row r="58" spans="2:15" x14ac:dyDescent="0.35">
      <c r="C58" s="34"/>
    </row>
    <row r="59" spans="2:15" x14ac:dyDescent="0.35">
      <c r="C59" s="34"/>
    </row>
    <row r="60" spans="2:15" x14ac:dyDescent="0.35">
      <c r="C60" s="34"/>
      <c r="H60" s="53" t="s">
        <v>577</v>
      </c>
    </row>
    <row r="61" spans="2:15" x14ac:dyDescent="0.35">
      <c r="C61" s="34"/>
      <c r="H61" s="826" t="s">
        <v>578</v>
      </c>
      <c r="I61" s="826"/>
      <c r="J61" s="826"/>
      <c r="K61" s="826"/>
      <c r="L61" s="826"/>
      <c r="M61" s="826"/>
      <c r="N61" s="826"/>
      <c r="O61" s="826"/>
    </row>
    <row r="62" spans="2:15" x14ac:dyDescent="0.35">
      <c r="C62" s="34"/>
      <c r="H62" s="826"/>
      <c r="I62" s="826"/>
      <c r="J62" s="826"/>
      <c r="K62" s="826"/>
      <c r="L62" s="826"/>
      <c r="M62" s="826"/>
      <c r="N62" s="826"/>
      <c r="O62" s="826"/>
    </row>
    <row r="63" spans="2:15" x14ac:dyDescent="0.35">
      <c r="B63" s="34">
        <v>3</v>
      </c>
      <c r="C63" s="835" t="s">
        <v>90</v>
      </c>
      <c r="D63" s="835"/>
      <c r="E63" s="835"/>
      <c r="F63" s="835"/>
      <c r="G63" s="835"/>
      <c r="H63" s="835"/>
      <c r="I63" s="835"/>
      <c r="J63" s="835"/>
      <c r="K63" s="835"/>
      <c r="L63" s="835"/>
      <c r="M63" s="835"/>
      <c r="N63" s="835"/>
      <c r="O63" s="835"/>
    </row>
    <row r="74" spans="3:15" x14ac:dyDescent="0.35">
      <c r="C74" s="34" t="s">
        <v>84</v>
      </c>
      <c r="D74" s="835" t="s">
        <v>91</v>
      </c>
      <c r="E74" s="835"/>
      <c r="F74" s="835"/>
      <c r="G74" s="835"/>
      <c r="H74" s="835"/>
      <c r="I74" s="835"/>
      <c r="J74" s="835"/>
      <c r="K74" s="835"/>
      <c r="L74" s="835"/>
      <c r="M74" s="835"/>
      <c r="N74" s="835"/>
      <c r="O74" s="835"/>
    </row>
    <row r="75" spans="3:15" x14ac:dyDescent="0.35">
      <c r="E75" s="826" t="s">
        <v>564</v>
      </c>
      <c r="F75" s="826"/>
      <c r="G75" s="826"/>
      <c r="H75" s="826"/>
      <c r="I75" s="826"/>
      <c r="J75" s="826"/>
      <c r="K75" s="826"/>
      <c r="L75" s="826"/>
      <c r="M75" s="826"/>
      <c r="N75" s="826"/>
      <c r="O75" s="826"/>
    </row>
    <row r="76" spans="3:15" x14ac:dyDescent="0.35">
      <c r="E76" s="826"/>
      <c r="F76" s="826"/>
      <c r="G76" s="826"/>
      <c r="H76" s="826"/>
      <c r="I76" s="826"/>
      <c r="J76" s="826"/>
      <c r="K76" s="826"/>
      <c r="L76" s="826"/>
      <c r="M76" s="826"/>
      <c r="N76" s="826"/>
      <c r="O76" s="826"/>
    </row>
    <row r="77" spans="3:15" x14ac:dyDescent="0.35">
      <c r="E77" s="113" t="s">
        <v>94</v>
      </c>
      <c r="F77" s="826" t="s">
        <v>370</v>
      </c>
      <c r="G77" s="826"/>
      <c r="H77" s="826"/>
      <c r="I77" s="826"/>
      <c r="J77" s="826"/>
      <c r="K77" s="826"/>
      <c r="L77" s="826"/>
      <c r="M77" s="826"/>
      <c r="N77" s="826"/>
      <c r="O77" s="826"/>
    </row>
    <row r="78" spans="3:15" x14ac:dyDescent="0.35">
      <c r="E78" s="113"/>
      <c r="F78" s="826"/>
      <c r="G78" s="826"/>
      <c r="H78" s="826"/>
      <c r="I78" s="826"/>
      <c r="J78" s="826"/>
      <c r="K78" s="826"/>
      <c r="L78" s="826"/>
      <c r="M78" s="826"/>
      <c r="N78" s="826"/>
      <c r="O78" s="826"/>
    </row>
    <row r="79" spans="3:15" x14ac:dyDescent="0.35">
      <c r="E79" s="113" t="s">
        <v>94</v>
      </c>
      <c r="F79" s="826" t="s">
        <v>371</v>
      </c>
      <c r="G79" s="826"/>
      <c r="H79" s="826"/>
      <c r="I79" s="826"/>
      <c r="J79" s="826"/>
      <c r="K79" s="826"/>
      <c r="L79" s="826"/>
      <c r="M79" s="826"/>
      <c r="N79" s="826"/>
      <c r="O79" s="826"/>
    </row>
    <row r="80" spans="3:15" x14ac:dyDescent="0.35">
      <c r="E80" s="113"/>
      <c r="F80" s="826"/>
      <c r="G80" s="826"/>
      <c r="H80" s="826"/>
      <c r="I80" s="826"/>
      <c r="J80" s="826"/>
      <c r="K80" s="826"/>
      <c r="L80" s="826"/>
      <c r="M80" s="826"/>
      <c r="N80" s="826"/>
      <c r="O80" s="826"/>
    </row>
    <row r="81" spans="3:15" x14ac:dyDescent="0.35">
      <c r="E81" s="113" t="s">
        <v>94</v>
      </c>
      <c r="F81" s="826" t="s">
        <v>419</v>
      </c>
      <c r="G81" s="826"/>
      <c r="H81" s="826"/>
      <c r="I81" s="826"/>
      <c r="J81" s="826"/>
      <c r="K81" s="826"/>
      <c r="L81" s="826"/>
      <c r="M81" s="826"/>
      <c r="N81" s="826"/>
      <c r="O81" s="826"/>
    </row>
    <row r="82" spans="3:15" x14ac:dyDescent="0.35">
      <c r="E82" s="34"/>
      <c r="F82" s="114" t="s">
        <v>23</v>
      </c>
      <c r="G82" s="586" t="s">
        <v>372</v>
      </c>
      <c r="H82" s="586"/>
      <c r="I82" s="586"/>
      <c r="J82" s="586"/>
      <c r="K82" s="586"/>
      <c r="L82" s="586"/>
      <c r="M82" s="586"/>
      <c r="N82" s="586"/>
      <c r="O82" s="586"/>
    </row>
    <row r="83" spans="3:15" ht="15" customHeight="1" x14ac:dyDescent="0.35">
      <c r="E83" s="34"/>
      <c r="F83" s="114" t="s">
        <v>23</v>
      </c>
      <c r="G83" s="588" t="s">
        <v>368</v>
      </c>
      <c r="H83" s="588"/>
      <c r="I83" s="588"/>
      <c r="J83" s="588"/>
      <c r="K83" s="588"/>
      <c r="L83" s="588"/>
      <c r="M83" s="588"/>
      <c r="N83" s="588"/>
      <c r="O83" s="588"/>
    </row>
    <row r="84" spans="3:15" ht="15" customHeight="1" x14ac:dyDescent="0.35">
      <c r="E84" s="34"/>
      <c r="F84" s="114" t="s">
        <v>23</v>
      </c>
      <c r="G84" s="586" t="s">
        <v>366</v>
      </c>
      <c r="H84" s="586"/>
      <c r="I84" s="586"/>
      <c r="J84" s="586"/>
      <c r="K84" s="586"/>
      <c r="L84" s="586"/>
      <c r="M84" s="586"/>
      <c r="N84" s="586"/>
      <c r="O84" s="586"/>
    </row>
    <row r="85" spans="3:15" ht="15" customHeight="1" x14ac:dyDescent="0.35">
      <c r="E85" s="34"/>
      <c r="F85" s="114" t="s">
        <v>23</v>
      </c>
      <c r="G85" s="586" t="s">
        <v>373</v>
      </c>
      <c r="H85" s="586"/>
      <c r="I85" s="586"/>
      <c r="J85" s="586"/>
      <c r="K85" s="586"/>
      <c r="L85" s="586"/>
      <c r="M85" s="586"/>
      <c r="N85" s="586"/>
      <c r="O85" s="586"/>
    </row>
    <row r="86" spans="3:15" ht="15" customHeight="1" x14ac:dyDescent="0.35">
      <c r="E86" s="34"/>
      <c r="F86" s="114" t="s">
        <v>23</v>
      </c>
      <c r="G86" s="586" t="s">
        <v>367</v>
      </c>
      <c r="H86" s="586"/>
      <c r="I86" s="586"/>
      <c r="J86" s="586"/>
      <c r="K86" s="586"/>
      <c r="L86" s="586"/>
      <c r="M86" s="586"/>
      <c r="N86" s="586"/>
      <c r="O86" s="586"/>
    </row>
    <row r="87" spans="3:15" ht="15" customHeight="1" x14ac:dyDescent="0.35">
      <c r="E87" s="34"/>
      <c r="F87" s="114" t="s">
        <v>23</v>
      </c>
      <c r="G87" s="826" t="s">
        <v>374</v>
      </c>
      <c r="H87" s="826"/>
      <c r="I87" s="826"/>
      <c r="J87" s="826"/>
      <c r="K87" s="826"/>
      <c r="L87" s="826"/>
      <c r="M87" s="826"/>
      <c r="N87" s="826"/>
      <c r="O87" s="826"/>
    </row>
    <row r="88" spans="3:15" ht="15" customHeight="1" x14ac:dyDescent="0.35">
      <c r="E88" s="34"/>
      <c r="F88" s="113"/>
      <c r="G88" s="826"/>
      <c r="H88" s="826"/>
      <c r="I88" s="826"/>
      <c r="J88" s="826"/>
      <c r="K88" s="826"/>
      <c r="L88" s="826"/>
      <c r="M88" s="826"/>
      <c r="N88" s="826"/>
      <c r="O88" s="826"/>
    </row>
    <row r="89" spans="3:15" ht="15" customHeight="1" x14ac:dyDescent="0.35">
      <c r="E89" s="34"/>
      <c r="F89" s="113"/>
      <c r="G89" s="826"/>
      <c r="H89" s="826"/>
      <c r="I89" s="826"/>
      <c r="J89" s="826"/>
      <c r="K89" s="826"/>
      <c r="L89" s="826"/>
      <c r="M89" s="826"/>
      <c r="N89" s="826"/>
      <c r="O89" s="826"/>
    </row>
    <row r="90" spans="3:15" ht="15" customHeight="1" x14ac:dyDescent="0.35">
      <c r="F90" s="114" t="s">
        <v>23</v>
      </c>
      <c r="G90" s="826" t="s">
        <v>375</v>
      </c>
      <c r="H90" s="826"/>
      <c r="I90" s="826"/>
      <c r="J90" s="826"/>
      <c r="K90" s="826"/>
      <c r="L90" s="826"/>
      <c r="M90" s="826"/>
      <c r="N90" s="826"/>
      <c r="O90" s="826"/>
    </row>
    <row r="91" spans="3:15" x14ac:dyDescent="0.35">
      <c r="F91" s="34"/>
      <c r="G91" s="826"/>
      <c r="H91" s="826"/>
      <c r="I91" s="826"/>
      <c r="J91" s="826"/>
      <c r="K91" s="826"/>
      <c r="L91" s="826"/>
      <c r="M91" s="826"/>
      <c r="N91" s="826"/>
      <c r="O91" s="826"/>
    </row>
    <row r="92" spans="3:15" ht="15" customHeight="1" x14ac:dyDescent="0.35">
      <c r="E92" s="113" t="s">
        <v>94</v>
      </c>
      <c r="F92" s="826" t="s">
        <v>376</v>
      </c>
      <c r="G92" s="826"/>
      <c r="H92" s="826"/>
      <c r="I92" s="826"/>
      <c r="J92" s="826"/>
      <c r="K92" s="826"/>
      <c r="L92" s="826"/>
      <c r="M92" s="826"/>
      <c r="N92" s="826"/>
      <c r="O92" s="826"/>
    </row>
    <row r="93" spans="3:15" x14ac:dyDescent="0.35">
      <c r="E93" s="34"/>
      <c r="F93" s="826"/>
      <c r="G93" s="826"/>
      <c r="H93" s="826"/>
      <c r="I93" s="826"/>
      <c r="J93" s="826"/>
      <c r="K93" s="826"/>
      <c r="L93" s="826"/>
      <c r="M93" s="826"/>
      <c r="N93" s="826"/>
      <c r="O93" s="826"/>
    </row>
    <row r="94" spans="3:15" ht="15" customHeight="1" x14ac:dyDescent="0.35">
      <c r="C94" s="34" t="s">
        <v>92</v>
      </c>
      <c r="D94" s="826" t="s">
        <v>574</v>
      </c>
      <c r="E94" s="826"/>
      <c r="F94" s="826"/>
      <c r="G94" s="826"/>
      <c r="H94" s="826"/>
      <c r="I94" s="826"/>
      <c r="J94" s="826"/>
      <c r="K94" s="826"/>
      <c r="L94" s="826"/>
      <c r="M94" s="826"/>
      <c r="N94" s="826"/>
      <c r="O94" s="826"/>
    </row>
    <row r="95" spans="3:15" x14ac:dyDescent="0.35">
      <c r="D95" s="826"/>
      <c r="E95" s="826"/>
      <c r="F95" s="826"/>
      <c r="G95" s="826"/>
      <c r="H95" s="826"/>
      <c r="I95" s="826"/>
      <c r="J95" s="826"/>
      <c r="K95" s="826"/>
      <c r="L95" s="826"/>
      <c r="M95" s="826"/>
      <c r="N95" s="826"/>
      <c r="O95" s="826"/>
    </row>
    <row r="96" spans="3:15" x14ac:dyDescent="0.35">
      <c r="D96" s="8"/>
      <c r="E96" s="8"/>
      <c r="F96" s="8"/>
      <c r="G96" s="8"/>
      <c r="H96" s="8"/>
      <c r="I96" s="8"/>
      <c r="J96" s="8"/>
      <c r="K96" s="8"/>
      <c r="L96" s="8"/>
      <c r="M96" s="8"/>
      <c r="N96" s="8"/>
      <c r="O96" s="8"/>
    </row>
    <row r="97" spans="2:15" x14ac:dyDescent="0.35">
      <c r="D97" s="8"/>
      <c r="E97" s="8"/>
      <c r="F97" s="8"/>
      <c r="G97" s="8"/>
      <c r="H97" s="8"/>
      <c r="I97" s="8"/>
      <c r="J97" s="8"/>
      <c r="K97" s="8"/>
      <c r="L97" s="8"/>
      <c r="M97" s="8"/>
      <c r="N97" s="8"/>
      <c r="O97" s="8"/>
    </row>
    <row r="98" spans="2:15" x14ac:dyDescent="0.35">
      <c r="D98" s="8"/>
      <c r="E98" s="8"/>
      <c r="F98" s="8"/>
      <c r="G98" s="8"/>
      <c r="H98" s="8"/>
      <c r="I98" s="8"/>
      <c r="J98" s="8"/>
      <c r="K98" s="8"/>
      <c r="L98" s="8"/>
      <c r="M98" s="8"/>
      <c r="N98" s="8"/>
      <c r="O98" s="8"/>
    </row>
    <row r="99" spans="2:15" x14ac:dyDescent="0.35">
      <c r="D99" s="8"/>
      <c r="E99" s="8"/>
      <c r="F99" s="8"/>
      <c r="G99" s="8"/>
      <c r="H99" s="8"/>
      <c r="I99" s="8"/>
      <c r="J99" s="8"/>
      <c r="K99" s="8"/>
      <c r="L99" s="8"/>
      <c r="M99" s="8"/>
      <c r="N99" s="8"/>
      <c r="O99" s="8"/>
    </row>
    <row r="100" spans="2:15" x14ac:dyDescent="0.35">
      <c r="D100" s="8"/>
      <c r="E100" s="8"/>
      <c r="F100" s="8"/>
      <c r="G100" s="8"/>
      <c r="H100" s="8"/>
      <c r="I100" s="8"/>
      <c r="J100" s="8"/>
      <c r="K100" s="8"/>
      <c r="L100" s="8"/>
      <c r="M100" s="8"/>
      <c r="N100" s="8"/>
      <c r="O100" s="8"/>
    </row>
    <row r="101" spans="2:15" x14ac:dyDescent="0.35">
      <c r="D101" s="8"/>
      <c r="E101" s="8"/>
      <c r="F101" s="8"/>
      <c r="G101" s="8"/>
      <c r="H101" s="8"/>
      <c r="I101" s="8"/>
      <c r="J101" s="8"/>
      <c r="K101" s="8"/>
      <c r="L101" s="8"/>
      <c r="M101" s="8"/>
      <c r="N101" s="8"/>
      <c r="O101" s="8"/>
    </row>
    <row r="102" spans="2:15" x14ac:dyDescent="0.35">
      <c r="D102" s="8"/>
      <c r="E102" s="8"/>
      <c r="F102" s="8"/>
      <c r="G102" s="8"/>
      <c r="H102" s="8"/>
      <c r="I102" s="8"/>
      <c r="J102" s="8"/>
      <c r="K102" s="8"/>
      <c r="L102" s="8"/>
      <c r="M102" s="8"/>
      <c r="N102" s="8"/>
      <c r="O102" s="8"/>
    </row>
    <row r="103" spans="2:15" ht="15" customHeight="1" x14ac:dyDescent="0.35">
      <c r="D103" s="849" t="s">
        <v>420</v>
      </c>
      <c r="E103" s="849"/>
      <c r="F103" s="8"/>
      <c r="G103" s="8"/>
      <c r="H103" s="8"/>
      <c r="I103" s="8"/>
      <c r="J103" s="8"/>
      <c r="K103" s="8"/>
      <c r="L103" s="8"/>
      <c r="M103" s="8"/>
      <c r="N103" s="8"/>
      <c r="O103" s="8"/>
    </row>
    <row r="104" spans="2:15" ht="15" customHeight="1" x14ac:dyDescent="0.35">
      <c r="D104" s="115"/>
      <c r="E104" s="114" t="s">
        <v>23</v>
      </c>
      <c r="F104" s="826" t="s">
        <v>422</v>
      </c>
      <c r="G104" s="826"/>
      <c r="H104" s="826"/>
      <c r="I104" s="826"/>
      <c r="J104" s="826"/>
      <c r="K104" s="826"/>
      <c r="L104" s="826"/>
      <c r="M104" s="826"/>
      <c r="N104" s="826"/>
      <c r="O104" s="826"/>
    </row>
    <row r="105" spans="2:15" ht="15" customHeight="1" x14ac:dyDescent="0.35">
      <c r="D105" s="115"/>
      <c r="E105" s="115"/>
      <c r="F105" s="826"/>
      <c r="G105" s="826"/>
      <c r="H105" s="826"/>
      <c r="I105" s="826"/>
      <c r="J105" s="826"/>
      <c r="K105" s="826"/>
      <c r="L105" s="826"/>
      <c r="M105" s="826"/>
      <c r="N105" s="826"/>
      <c r="O105" s="826"/>
    </row>
    <row r="106" spans="2:15" x14ac:dyDescent="0.35">
      <c r="D106" s="8"/>
      <c r="E106" s="8"/>
      <c r="F106" s="826"/>
      <c r="G106" s="826"/>
      <c r="H106" s="826"/>
      <c r="I106" s="826"/>
      <c r="J106" s="826"/>
      <c r="K106" s="826"/>
      <c r="L106" s="826"/>
      <c r="M106" s="826"/>
      <c r="N106" s="826"/>
      <c r="O106" s="826"/>
    </row>
    <row r="107" spans="2:15" ht="15" customHeight="1" x14ac:dyDescent="0.35">
      <c r="D107" s="8"/>
      <c r="E107" s="114" t="s">
        <v>23</v>
      </c>
      <c r="F107" s="826" t="s">
        <v>421</v>
      </c>
      <c r="G107" s="826"/>
      <c r="H107" s="826"/>
      <c r="I107" s="826"/>
      <c r="J107" s="826"/>
      <c r="K107" s="826"/>
      <c r="L107" s="826"/>
      <c r="M107" s="826"/>
      <c r="N107" s="826"/>
      <c r="O107" s="826"/>
    </row>
    <row r="108" spans="2:15" x14ac:dyDescent="0.35">
      <c r="D108" s="8"/>
      <c r="E108" s="8"/>
      <c r="F108" s="826"/>
      <c r="G108" s="826"/>
      <c r="H108" s="826"/>
      <c r="I108" s="826"/>
      <c r="J108" s="826"/>
      <c r="K108" s="826"/>
      <c r="L108" s="826"/>
      <c r="M108" s="826"/>
      <c r="N108" s="826"/>
      <c r="O108" s="826"/>
    </row>
    <row r="109" spans="2:15" x14ac:dyDescent="0.35">
      <c r="D109" s="8"/>
      <c r="E109" s="114" t="s">
        <v>23</v>
      </c>
      <c r="F109" s="826" t="s">
        <v>423</v>
      </c>
      <c r="G109" s="826"/>
      <c r="H109" s="826"/>
      <c r="I109" s="826"/>
      <c r="J109" s="826"/>
      <c r="K109" s="826"/>
      <c r="L109" s="826"/>
      <c r="M109" s="826"/>
      <c r="N109" s="826"/>
      <c r="O109" s="826"/>
    </row>
    <row r="110" spans="2:15" ht="15" customHeight="1" x14ac:dyDescent="0.35">
      <c r="B110" s="34">
        <v>4</v>
      </c>
      <c r="C110" s="826" t="s">
        <v>96</v>
      </c>
      <c r="D110" s="826"/>
      <c r="E110" s="826"/>
      <c r="F110" s="826"/>
      <c r="G110" s="826"/>
      <c r="H110" s="826"/>
      <c r="I110" s="826"/>
      <c r="J110" s="826"/>
      <c r="K110" s="826"/>
      <c r="L110" s="826"/>
      <c r="M110" s="826"/>
      <c r="N110" s="826"/>
      <c r="O110" s="826"/>
    </row>
    <row r="111" spans="2:15" x14ac:dyDescent="0.35">
      <c r="B111" s="34"/>
      <c r="C111" s="826"/>
      <c r="D111" s="826"/>
      <c r="E111" s="826"/>
      <c r="F111" s="826"/>
      <c r="G111" s="826"/>
      <c r="H111" s="826"/>
      <c r="I111" s="826"/>
      <c r="J111" s="826"/>
      <c r="K111" s="826"/>
      <c r="L111" s="826"/>
      <c r="M111" s="826"/>
      <c r="N111" s="826"/>
      <c r="O111" s="826"/>
    </row>
    <row r="112" spans="2:15" x14ac:dyDescent="0.35">
      <c r="B112" s="34"/>
      <c r="C112" s="113" t="s">
        <v>94</v>
      </c>
      <c r="D112" s="826" t="s">
        <v>162</v>
      </c>
      <c r="E112" s="826"/>
      <c r="F112" s="826"/>
      <c r="G112" s="826"/>
      <c r="H112" s="826"/>
      <c r="I112" s="826"/>
      <c r="J112" s="826"/>
      <c r="K112" s="826"/>
      <c r="L112" s="826"/>
      <c r="M112" s="826"/>
      <c r="N112" s="826"/>
      <c r="O112" s="826"/>
    </row>
    <row r="113" spans="2:15" x14ac:dyDescent="0.35">
      <c r="B113" s="34"/>
      <c r="C113" s="113"/>
      <c r="D113" s="826"/>
      <c r="E113" s="826"/>
      <c r="F113" s="826"/>
      <c r="G113" s="826"/>
      <c r="H113" s="826"/>
      <c r="I113" s="826"/>
      <c r="J113" s="826"/>
      <c r="K113" s="826"/>
      <c r="L113" s="826"/>
      <c r="M113" s="826"/>
      <c r="N113" s="826"/>
      <c r="O113" s="826"/>
    </row>
    <row r="114" spans="2:15" x14ac:dyDescent="0.35">
      <c r="B114" s="34"/>
      <c r="C114" s="113" t="s">
        <v>94</v>
      </c>
      <c r="D114" s="835" t="s">
        <v>424</v>
      </c>
      <c r="E114" s="835"/>
      <c r="F114" s="835"/>
      <c r="G114" s="835"/>
      <c r="H114" s="835"/>
      <c r="I114" s="835"/>
      <c r="J114" s="835"/>
      <c r="K114" s="835"/>
      <c r="L114" s="835"/>
      <c r="M114" s="835"/>
      <c r="N114" s="835"/>
      <c r="O114" s="835"/>
    </row>
    <row r="115" spans="2:15" x14ac:dyDescent="0.35">
      <c r="B115" s="34">
        <v>5</v>
      </c>
      <c r="C115" s="835" t="s">
        <v>425</v>
      </c>
      <c r="D115" s="835"/>
      <c r="E115" s="835"/>
      <c r="F115" s="835"/>
      <c r="G115" s="835"/>
      <c r="H115" s="835"/>
      <c r="I115" s="835"/>
      <c r="J115" s="835"/>
      <c r="K115" s="835"/>
      <c r="L115" s="835"/>
      <c r="M115" s="835"/>
      <c r="N115" s="835"/>
      <c r="O115" s="835"/>
    </row>
    <row r="116" spans="2:15" ht="15" thickBot="1" x14ac:dyDescent="0.4">
      <c r="C116" s="113" t="s">
        <v>94</v>
      </c>
      <c r="D116" s="835" t="s">
        <v>426</v>
      </c>
      <c r="E116" s="835"/>
      <c r="F116" s="835"/>
      <c r="G116" s="835"/>
      <c r="H116" s="835"/>
      <c r="I116" s="835"/>
      <c r="J116" s="835"/>
      <c r="K116" s="835"/>
      <c r="L116" s="835"/>
      <c r="M116" s="835"/>
      <c r="N116" s="835"/>
      <c r="O116" s="835"/>
    </row>
    <row r="117" spans="2:15" ht="15" thickBot="1" x14ac:dyDescent="0.4">
      <c r="E117" s="836" t="s">
        <v>408</v>
      </c>
      <c r="F117" s="837"/>
      <c r="G117" s="837"/>
      <c r="H117" s="837"/>
      <c r="I117" s="837"/>
      <c r="J117" s="837"/>
      <c r="K117" s="837"/>
      <c r="L117" s="837"/>
      <c r="M117" s="838"/>
    </row>
    <row r="118" spans="2:15" x14ac:dyDescent="0.35">
      <c r="E118" s="839" t="s">
        <v>407</v>
      </c>
      <c r="F118" s="840"/>
      <c r="G118" s="840"/>
      <c r="H118" s="840"/>
      <c r="I118" s="840"/>
      <c r="J118" s="840"/>
      <c r="K118" s="840"/>
      <c r="L118" s="840"/>
      <c r="M118" s="841"/>
    </row>
    <row r="119" spans="2:15" x14ac:dyDescent="0.35">
      <c r="E119" s="842" t="s">
        <v>405</v>
      </c>
      <c r="F119" s="654"/>
      <c r="G119" s="654"/>
      <c r="H119" s="654"/>
      <c r="I119" s="654"/>
      <c r="J119" s="654"/>
      <c r="K119" s="654"/>
      <c r="L119" s="654"/>
      <c r="M119" s="843"/>
    </row>
    <row r="120" spans="2:15" x14ac:dyDescent="0.35">
      <c r="E120" s="844" t="s">
        <v>404</v>
      </c>
      <c r="F120" s="657"/>
      <c r="G120" s="657"/>
      <c r="H120" s="657"/>
      <c r="I120" s="657"/>
      <c r="J120" s="657"/>
      <c r="K120" s="657"/>
      <c r="L120" s="657"/>
      <c r="M120" s="845"/>
    </row>
    <row r="121" spans="2:15" ht="15" thickBot="1" x14ac:dyDescent="0.4">
      <c r="E121" s="846" t="s">
        <v>406</v>
      </c>
      <c r="F121" s="847"/>
      <c r="G121" s="847"/>
      <c r="H121" s="847"/>
      <c r="I121" s="847"/>
      <c r="J121" s="847"/>
      <c r="K121" s="847"/>
      <c r="L121" s="847"/>
      <c r="M121" s="848"/>
    </row>
    <row r="122" spans="2:15" x14ac:dyDescent="0.35">
      <c r="C122" s="113" t="s">
        <v>94</v>
      </c>
      <c r="D122" s="826" t="s">
        <v>427</v>
      </c>
      <c r="E122" s="826"/>
      <c r="F122" s="826"/>
      <c r="G122" s="826"/>
      <c r="H122" s="826"/>
      <c r="I122" s="826"/>
      <c r="J122" s="826"/>
      <c r="K122" s="826"/>
      <c r="L122" s="826"/>
      <c r="M122" s="826"/>
      <c r="N122" s="826"/>
      <c r="O122" s="826"/>
    </row>
    <row r="123" spans="2:15" x14ac:dyDescent="0.35">
      <c r="C123" s="113"/>
      <c r="D123" s="826"/>
      <c r="E123" s="826"/>
      <c r="F123" s="826"/>
      <c r="G123" s="826"/>
      <c r="H123" s="826"/>
      <c r="I123" s="826"/>
      <c r="J123" s="826"/>
      <c r="K123" s="826"/>
      <c r="L123" s="826"/>
      <c r="M123" s="826"/>
      <c r="N123" s="826"/>
      <c r="O123" s="826"/>
    </row>
    <row r="124" spans="2:15" x14ac:dyDescent="0.35">
      <c r="C124" s="113" t="s">
        <v>94</v>
      </c>
      <c r="D124" s="826" t="s">
        <v>428</v>
      </c>
      <c r="E124" s="826"/>
      <c r="F124" s="826"/>
      <c r="G124" s="826"/>
      <c r="H124" s="826"/>
      <c r="I124" s="826"/>
      <c r="J124" s="826"/>
      <c r="K124" s="826"/>
      <c r="L124" s="826"/>
      <c r="M124" s="826"/>
      <c r="N124" s="826"/>
      <c r="O124" s="826"/>
    </row>
    <row r="125" spans="2:15" x14ac:dyDescent="0.35">
      <c r="C125" s="113"/>
      <c r="D125" s="826"/>
      <c r="E125" s="826"/>
      <c r="F125" s="826"/>
      <c r="G125" s="826"/>
      <c r="H125" s="826"/>
      <c r="I125" s="826"/>
      <c r="J125" s="826"/>
      <c r="K125" s="826"/>
      <c r="L125" s="826"/>
      <c r="M125" s="826"/>
      <c r="N125" s="826"/>
      <c r="O125" s="826"/>
    </row>
    <row r="126" spans="2:15" x14ac:dyDescent="0.35">
      <c r="C126" s="113"/>
      <c r="D126" s="826"/>
      <c r="E126" s="826"/>
      <c r="F126" s="826"/>
      <c r="G126" s="826"/>
      <c r="H126" s="826"/>
      <c r="I126" s="826"/>
      <c r="J126" s="826"/>
      <c r="K126" s="826"/>
      <c r="L126" s="826"/>
      <c r="M126" s="826"/>
      <c r="N126" s="826"/>
      <c r="O126" s="826"/>
    </row>
    <row r="127" spans="2:15" x14ac:dyDescent="0.35">
      <c r="C127" s="113" t="s">
        <v>94</v>
      </c>
      <c r="D127" s="826" t="s">
        <v>575</v>
      </c>
      <c r="E127" s="826"/>
      <c r="F127" s="826"/>
      <c r="G127" s="826"/>
      <c r="H127" s="826"/>
      <c r="I127" s="826"/>
      <c r="J127" s="826"/>
      <c r="K127" s="826"/>
      <c r="L127" s="826"/>
      <c r="M127" s="826"/>
      <c r="N127" s="826"/>
      <c r="O127" s="826"/>
    </row>
    <row r="128" spans="2:15" x14ac:dyDescent="0.35">
      <c r="C128" s="113"/>
      <c r="D128" s="826"/>
      <c r="E128" s="826"/>
      <c r="F128" s="826"/>
      <c r="G128" s="826"/>
      <c r="H128" s="826"/>
      <c r="I128" s="826"/>
      <c r="J128" s="826"/>
      <c r="K128" s="826"/>
      <c r="L128" s="826"/>
      <c r="M128" s="826"/>
      <c r="N128" s="826"/>
      <c r="O128" s="826"/>
    </row>
    <row r="129" spans="2:15" x14ac:dyDescent="0.35">
      <c r="C129" s="113"/>
      <c r="D129" s="826"/>
      <c r="E129" s="826"/>
      <c r="F129" s="826"/>
      <c r="G129" s="826"/>
      <c r="H129" s="826"/>
      <c r="I129" s="826"/>
      <c r="J129" s="826"/>
      <c r="K129" s="826"/>
      <c r="L129" s="826"/>
      <c r="M129" s="826"/>
      <c r="N129" s="826"/>
      <c r="O129" s="826"/>
    </row>
    <row r="130" spans="2:15" x14ac:dyDescent="0.35">
      <c r="C130" s="113" t="s">
        <v>94</v>
      </c>
      <c r="D130" s="826" t="s">
        <v>429</v>
      </c>
      <c r="E130" s="826"/>
      <c r="F130" s="826"/>
      <c r="G130" s="826"/>
      <c r="H130" s="826"/>
      <c r="I130" s="826"/>
      <c r="J130" s="826"/>
      <c r="K130" s="826"/>
      <c r="L130" s="826"/>
      <c r="M130" s="826"/>
      <c r="N130" s="826"/>
      <c r="O130" s="826"/>
    </row>
    <row r="131" spans="2:15" x14ac:dyDescent="0.35">
      <c r="C131" s="113"/>
      <c r="D131" s="826"/>
      <c r="E131" s="826"/>
      <c r="F131" s="826"/>
      <c r="G131" s="826"/>
      <c r="H131" s="826"/>
      <c r="I131" s="826"/>
      <c r="J131" s="826"/>
      <c r="K131" s="826"/>
      <c r="L131" s="826"/>
      <c r="M131" s="826"/>
      <c r="N131" s="826"/>
      <c r="O131" s="826"/>
    </row>
    <row r="132" spans="2:15" x14ac:dyDescent="0.35">
      <c r="B132" s="34">
        <v>6</v>
      </c>
      <c r="C132" s="835" t="s">
        <v>430</v>
      </c>
      <c r="D132" s="835"/>
      <c r="E132" s="835"/>
      <c r="F132" s="835"/>
      <c r="G132" s="835"/>
      <c r="H132" s="835"/>
      <c r="I132" s="835"/>
      <c r="J132" s="835"/>
      <c r="K132" s="835"/>
      <c r="L132" s="835"/>
      <c r="M132" s="835"/>
      <c r="N132" s="835"/>
      <c r="O132" s="835"/>
    </row>
    <row r="133" spans="2:15" x14ac:dyDescent="0.35">
      <c r="B133" s="34"/>
      <c r="C133" s="113" t="s">
        <v>94</v>
      </c>
      <c r="D133" s="835" t="s">
        <v>431</v>
      </c>
      <c r="E133" s="835"/>
      <c r="F133" s="835"/>
      <c r="G133" s="835"/>
      <c r="H133" s="835"/>
      <c r="I133" s="835"/>
      <c r="J133" s="835"/>
      <c r="K133" s="835"/>
      <c r="L133" s="835"/>
      <c r="M133" s="835"/>
      <c r="N133" s="835"/>
      <c r="O133" s="835"/>
    </row>
    <row r="134" spans="2:15" x14ac:dyDescent="0.35">
      <c r="B134" s="34"/>
      <c r="C134" s="113"/>
    </row>
    <row r="135" spans="2:15" x14ac:dyDescent="0.35">
      <c r="B135" s="34"/>
      <c r="C135" s="113"/>
    </row>
    <row r="136" spans="2:15" x14ac:dyDescent="0.35">
      <c r="B136" s="34"/>
      <c r="C136" s="113"/>
    </row>
    <row r="137" spans="2:15" x14ac:dyDescent="0.35">
      <c r="B137" s="34"/>
      <c r="C137" s="113"/>
    </row>
    <row r="138" spans="2:15" x14ac:dyDescent="0.35">
      <c r="B138" s="34"/>
      <c r="C138" s="113"/>
    </row>
    <row r="139" spans="2:15" x14ac:dyDescent="0.35">
      <c r="B139" s="34"/>
      <c r="C139" s="113"/>
    </row>
    <row r="140" spans="2:15" x14ac:dyDescent="0.35">
      <c r="B140" s="34"/>
      <c r="C140" s="113"/>
    </row>
    <row r="141" spans="2:15" x14ac:dyDescent="0.35">
      <c r="B141" s="34"/>
      <c r="C141" s="113" t="s">
        <v>94</v>
      </c>
      <c r="D141" s="835" t="s">
        <v>432</v>
      </c>
      <c r="E141" s="835"/>
      <c r="F141" s="835"/>
      <c r="G141" s="835"/>
      <c r="H141" s="835"/>
      <c r="I141" s="835"/>
      <c r="J141" s="835"/>
      <c r="K141" s="835"/>
      <c r="L141" s="835"/>
      <c r="M141" s="835"/>
      <c r="N141" s="835"/>
      <c r="O141" s="835"/>
    </row>
    <row r="142" spans="2:15" x14ac:dyDescent="0.35">
      <c r="B142" s="34"/>
      <c r="C142" s="113" t="s">
        <v>94</v>
      </c>
      <c r="D142" s="835" t="s">
        <v>433</v>
      </c>
      <c r="E142" s="835"/>
      <c r="F142" s="835"/>
      <c r="G142" s="835"/>
      <c r="H142" s="835"/>
      <c r="I142" s="835"/>
      <c r="J142" s="835"/>
      <c r="K142" s="835"/>
      <c r="L142" s="835"/>
      <c r="M142" s="835"/>
      <c r="N142" s="835"/>
      <c r="O142" s="835"/>
    </row>
    <row r="143" spans="2:15" x14ac:dyDescent="0.35">
      <c r="B143" s="34"/>
    </row>
    <row r="144" spans="2:15" x14ac:dyDescent="0.35">
      <c r="B144" s="34"/>
    </row>
    <row r="145" spans="2:15" x14ac:dyDescent="0.35">
      <c r="B145" s="34"/>
    </row>
    <row r="146" spans="2:15" x14ac:dyDescent="0.35">
      <c r="B146" s="34"/>
    </row>
    <row r="147" spans="2:15" x14ac:dyDescent="0.35">
      <c r="B147" s="34"/>
    </row>
    <row r="148" spans="2:15" x14ac:dyDescent="0.35">
      <c r="B148" s="116" t="s">
        <v>440</v>
      </c>
      <c r="C148" s="826" t="s">
        <v>434</v>
      </c>
      <c r="D148" s="826"/>
      <c r="E148" s="826"/>
      <c r="F148" s="826"/>
      <c r="G148" s="826"/>
      <c r="H148" s="826"/>
      <c r="I148" s="826"/>
      <c r="J148" s="826"/>
      <c r="K148" s="826"/>
      <c r="L148" s="826"/>
      <c r="M148" s="826"/>
      <c r="N148" s="826"/>
      <c r="O148" s="826"/>
    </row>
    <row r="149" spans="2:15" x14ac:dyDescent="0.35">
      <c r="B149" s="116"/>
      <c r="C149" s="8"/>
      <c r="D149" s="8"/>
      <c r="E149" s="8"/>
      <c r="F149" s="8"/>
      <c r="G149" s="8"/>
      <c r="H149" s="8"/>
      <c r="I149" s="8"/>
      <c r="J149" s="8"/>
      <c r="K149" s="8"/>
      <c r="L149" s="8"/>
      <c r="M149" s="8"/>
      <c r="N149" s="8"/>
      <c r="O149" s="8"/>
    </row>
    <row r="150" spans="2:15" x14ac:dyDescent="0.35">
      <c r="B150" s="116"/>
      <c r="C150" s="8"/>
      <c r="D150" s="8"/>
      <c r="E150" s="8"/>
      <c r="F150" s="8"/>
      <c r="G150" s="8"/>
      <c r="H150" s="8"/>
      <c r="I150" s="8"/>
      <c r="J150" s="8"/>
      <c r="K150" s="8"/>
      <c r="L150" s="8"/>
      <c r="M150" s="8"/>
      <c r="N150" s="8"/>
      <c r="O150" s="8"/>
    </row>
    <row r="151" spans="2:15" x14ac:dyDescent="0.35">
      <c r="B151" s="34"/>
      <c r="C151" s="113" t="s">
        <v>94</v>
      </c>
      <c r="D151" s="835" t="s">
        <v>435</v>
      </c>
      <c r="E151" s="835"/>
      <c r="F151" s="835"/>
      <c r="G151" s="835"/>
      <c r="H151" s="835"/>
      <c r="I151" s="835"/>
      <c r="J151" s="835"/>
      <c r="K151" s="835"/>
      <c r="L151" s="835"/>
      <c r="M151" s="835"/>
      <c r="N151" s="835"/>
      <c r="O151" s="835"/>
    </row>
    <row r="152" spans="2:15" x14ac:dyDescent="0.35">
      <c r="B152" s="34"/>
      <c r="C152" s="113" t="s">
        <v>94</v>
      </c>
      <c r="D152" s="835" t="s">
        <v>436</v>
      </c>
      <c r="E152" s="835"/>
      <c r="F152" s="835"/>
      <c r="G152" s="835"/>
      <c r="H152" s="835"/>
      <c r="I152" s="835"/>
      <c r="J152" s="835"/>
      <c r="K152" s="835"/>
      <c r="L152" s="835"/>
      <c r="M152" s="835"/>
      <c r="N152" s="835"/>
      <c r="O152" s="835"/>
    </row>
    <row r="153" spans="2:15" x14ac:dyDescent="0.35">
      <c r="B153" s="34"/>
      <c r="C153" s="113" t="s">
        <v>94</v>
      </c>
      <c r="D153" s="835" t="s">
        <v>437</v>
      </c>
      <c r="E153" s="835"/>
      <c r="F153" s="835"/>
      <c r="G153" s="835"/>
      <c r="H153" s="835"/>
      <c r="I153" s="835"/>
      <c r="J153" s="835"/>
      <c r="K153" s="835"/>
      <c r="L153" s="835"/>
      <c r="M153" s="835"/>
      <c r="N153" s="835"/>
      <c r="O153" s="835"/>
    </row>
    <row r="154" spans="2:15" x14ac:dyDescent="0.35">
      <c r="B154" s="34"/>
      <c r="C154" s="113" t="s">
        <v>94</v>
      </c>
      <c r="D154" s="835" t="s">
        <v>438</v>
      </c>
      <c r="E154" s="835"/>
      <c r="F154" s="835"/>
      <c r="G154" s="835"/>
      <c r="H154" s="835"/>
      <c r="I154" s="835"/>
      <c r="J154" s="835"/>
      <c r="K154" s="835"/>
      <c r="L154" s="835"/>
      <c r="M154" s="835"/>
      <c r="N154" s="835"/>
      <c r="O154" s="835"/>
    </row>
    <row r="155" spans="2:15" x14ac:dyDescent="0.35">
      <c r="B155" s="34"/>
      <c r="C155" s="113" t="s">
        <v>94</v>
      </c>
      <c r="D155" s="835" t="s">
        <v>439</v>
      </c>
      <c r="E155" s="835"/>
      <c r="F155" s="835"/>
      <c r="G155" s="835"/>
      <c r="H155" s="835"/>
      <c r="I155" s="835"/>
      <c r="J155" s="835"/>
      <c r="K155" s="835"/>
      <c r="L155" s="835"/>
      <c r="M155" s="835"/>
      <c r="N155" s="835"/>
      <c r="O155" s="835"/>
    </row>
    <row r="156" spans="2:15" x14ac:dyDescent="0.35">
      <c r="C156" s="34"/>
      <c r="D156" s="114" t="s">
        <v>23</v>
      </c>
      <c r="E156" s="53" t="s">
        <v>576</v>
      </c>
    </row>
    <row r="157" spans="2:15" x14ac:dyDescent="0.35">
      <c r="C157" s="34"/>
      <c r="D157" s="114" t="s">
        <v>23</v>
      </c>
      <c r="E157" s="53" t="s">
        <v>441</v>
      </c>
    </row>
    <row r="158" spans="2:15" x14ac:dyDescent="0.35">
      <c r="B158" s="34">
        <v>7</v>
      </c>
      <c r="C158" s="826" t="s">
        <v>442</v>
      </c>
      <c r="D158" s="826"/>
      <c r="E158" s="826"/>
      <c r="F158" s="826"/>
      <c r="G158" s="826"/>
      <c r="H158" s="826"/>
      <c r="I158" s="826"/>
      <c r="J158" s="826"/>
      <c r="K158" s="826"/>
      <c r="L158" s="826"/>
      <c r="M158" s="826"/>
      <c r="N158" s="826"/>
      <c r="O158" s="826"/>
    </row>
    <row r="159" spans="2:15" x14ac:dyDescent="0.35">
      <c r="C159" s="826"/>
      <c r="D159" s="826"/>
      <c r="E159" s="826"/>
      <c r="F159" s="826"/>
      <c r="G159" s="826"/>
      <c r="H159" s="826"/>
      <c r="I159" s="826"/>
      <c r="J159" s="826"/>
      <c r="K159" s="826"/>
      <c r="L159" s="826"/>
      <c r="M159" s="826"/>
      <c r="N159" s="826"/>
      <c r="O159" s="826"/>
    </row>
    <row r="160" spans="2:15" x14ac:dyDescent="0.35">
      <c r="C160" s="113" t="s">
        <v>94</v>
      </c>
      <c r="D160" s="826" t="s">
        <v>443</v>
      </c>
      <c r="E160" s="826"/>
      <c r="F160" s="826"/>
      <c r="G160" s="826"/>
      <c r="H160" s="826"/>
      <c r="I160" s="826"/>
      <c r="J160" s="826"/>
      <c r="K160" s="826"/>
      <c r="L160" s="826"/>
      <c r="M160" s="826"/>
      <c r="N160" s="826"/>
      <c r="O160" s="826"/>
    </row>
    <row r="161" spans="3:24" x14ac:dyDescent="0.35">
      <c r="C161" s="113"/>
      <c r="D161" s="8"/>
      <c r="E161" s="8"/>
      <c r="F161" s="8"/>
      <c r="G161" s="8"/>
      <c r="H161" s="8"/>
      <c r="I161" s="8"/>
      <c r="J161" s="8"/>
      <c r="K161" s="8"/>
      <c r="L161" s="8"/>
      <c r="M161" s="8"/>
      <c r="N161" s="8"/>
      <c r="O161" s="8"/>
    </row>
    <row r="162" spans="3:24" x14ac:dyDescent="0.35">
      <c r="C162" s="113"/>
      <c r="D162" s="8"/>
      <c r="E162" s="8"/>
      <c r="F162" s="8"/>
      <c r="G162" s="8"/>
      <c r="H162" s="8"/>
      <c r="I162" s="8"/>
      <c r="J162" s="8"/>
      <c r="K162" s="8"/>
      <c r="L162" s="8"/>
      <c r="M162" s="8"/>
      <c r="N162" s="8"/>
      <c r="O162" s="8"/>
    </row>
    <row r="163" spans="3:24" x14ac:dyDescent="0.35">
      <c r="C163" s="113"/>
      <c r="D163" s="8"/>
      <c r="E163" s="8"/>
      <c r="F163" s="8"/>
      <c r="G163" s="8"/>
      <c r="H163" s="8"/>
      <c r="I163" s="8"/>
      <c r="J163" s="8"/>
      <c r="K163" s="8"/>
      <c r="L163" s="8"/>
      <c r="M163" s="8"/>
      <c r="N163" s="8"/>
      <c r="O163" s="8"/>
    </row>
    <row r="164" spans="3:24" x14ac:dyDescent="0.35">
      <c r="C164" s="113"/>
      <c r="D164" s="8"/>
      <c r="E164" s="8"/>
      <c r="F164" s="8"/>
      <c r="G164" s="8"/>
      <c r="H164" s="8"/>
      <c r="I164" s="8"/>
      <c r="J164" s="8"/>
      <c r="K164" s="8"/>
      <c r="L164" s="8"/>
      <c r="M164" s="8"/>
      <c r="N164" s="8"/>
      <c r="O164" s="8"/>
    </row>
    <row r="165" spans="3:24" x14ac:dyDescent="0.35">
      <c r="C165" s="113"/>
      <c r="D165" s="8"/>
      <c r="E165" s="8"/>
      <c r="F165" s="8"/>
      <c r="G165" s="8"/>
      <c r="H165" s="8"/>
      <c r="I165" s="8"/>
      <c r="J165" s="8"/>
      <c r="K165" s="8"/>
      <c r="L165" s="8"/>
      <c r="M165" s="8"/>
      <c r="N165" s="8"/>
      <c r="O165" s="8"/>
    </row>
    <row r="166" spans="3:24" x14ac:dyDescent="0.35">
      <c r="D166" s="833"/>
      <c r="E166" s="833"/>
      <c r="F166" s="833"/>
      <c r="G166" s="833"/>
      <c r="H166" s="833"/>
      <c r="I166" s="833"/>
      <c r="J166"/>
      <c r="K166"/>
      <c r="L166"/>
      <c r="M166"/>
      <c r="N166"/>
    </row>
    <row r="167" spans="3:24" x14ac:dyDescent="0.35">
      <c r="D167" s="833"/>
      <c r="E167" s="833"/>
      <c r="F167" s="833"/>
      <c r="G167" s="833"/>
      <c r="H167" s="833"/>
      <c r="I167" s="833"/>
      <c r="J167"/>
      <c r="K167"/>
      <c r="L167"/>
      <c r="M167"/>
      <c r="N167"/>
    </row>
    <row r="168" spans="3:24" x14ac:dyDescent="0.35">
      <c r="D168" s="833"/>
      <c r="E168" s="833"/>
      <c r="F168" s="833"/>
      <c r="G168" s="833"/>
      <c r="H168" s="833"/>
      <c r="I168" s="833"/>
      <c r="J168"/>
      <c r="K168"/>
      <c r="L168"/>
      <c r="M168"/>
      <c r="N168"/>
    </row>
    <row r="169" spans="3:24" x14ac:dyDescent="0.35">
      <c r="D169" s="243"/>
      <c r="E169" s="243"/>
      <c r="F169" s="243"/>
      <c r="G169" s="243"/>
      <c r="H169" s="243"/>
      <c r="I169" s="243"/>
      <c r="J169"/>
      <c r="K169"/>
      <c r="L169"/>
      <c r="M169"/>
      <c r="N169"/>
    </row>
    <row r="170" spans="3:24" x14ac:dyDescent="0.35">
      <c r="D170" s="243"/>
      <c r="E170" s="243"/>
      <c r="F170" s="243"/>
      <c r="G170" s="243"/>
      <c r="H170" s="243"/>
      <c r="I170" s="243"/>
      <c r="J170"/>
      <c r="K170"/>
      <c r="L170"/>
      <c r="M170"/>
      <c r="N170"/>
    </row>
    <row r="171" spans="3:24" x14ac:dyDescent="0.35">
      <c r="D171" s="114" t="s">
        <v>23</v>
      </c>
      <c r="E171" s="826" t="s">
        <v>218</v>
      </c>
      <c r="F171" s="826"/>
      <c r="G171" s="826"/>
      <c r="H171" s="826"/>
      <c r="I171" s="826"/>
      <c r="J171" s="826"/>
      <c r="K171" s="826"/>
      <c r="L171" s="826"/>
      <c r="M171" s="826"/>
      <c r="N171" s="826"/>
      <c r="O171" s="826"/>
    </row>
    <row r="172" spans="3:24" x14ac:dyDescent="0.35">
      <c r="D172" s="114"/>
      <c r="E172" s="826"/>
      <c r="F172" s="826"/>
      <c r="G172" s="826"/>
      <c r="H172" s="826"/>
      <c r="I172" s="826"/>
      <c r="J172" s="826"/>
      <c r="K172" s="826"/>
      <c r="L172" s="826"/>
      <c r="M172" s="826"/>
      <c r="N172" s="826"/>
      <c r="O172" s="826"/>
    </row>
    <row r="173" spans="3:24" x14ac:dyDescent="0.35">
      <c r="D173" s="114"/>
      <c r="E173" s="826"/>
      <c r="F173" s="826"/>
      <c r="G173" s="826"/>
      <c r="H173" s="826"/>
      <c r="I173" s="826"/>
      <c r="J173" s="826"/>
      <c r="K173" s="826"/>
      <c r="L173" s="826"/>
      <c r="M173" s="826"/>
      <c r="N173" s="826"/>
      <c r="O173" s="826"/>
    </row>
    <row r="174" spans="3:24" x14ac:dyDescent="0.35">
      <c r="D174" s="114"/>
      <c r="E174" s="826"/>
      <c r="F174" s="826"/>
      <c r="G174" s="826"/>
      <c r="H174" s="826"/>
      <c r="I174" s="826"/>
      <c r="J174" s="826"/>
      <c r="K174" s="826"/>
      <c r="L174" s="826"/>
      <c r="M174" s="826"/>
      <c r="N174" s="826"/>
      <c r="O174" s="826"/>
    </row>
    <row r="175" spans="3:24" ht="15.5" x14ac:dyDescent="0.35">
      <c r="E175" s="50">
        <v>1</v>
      </c>
      <c r="F175" s="835" t="s">
        <v>219</v>
      </c>
      <c r="G175" s="835"/>
      <c r="H175" s="835"/>
      <c r="I175" s="835"/>
      <c r="J175" s="835"/>
      <c r="K175" s="835"/>
      <c r="L175" s="835"/>
      <c r="M175" s="835"/>
      <c r="N175" s="835"/>
      <c r="O175" s="835"/>
    </row>
    <row r="176" spans="3:24" ht="15.5" x14ac:dyDescent="0.35">
      <c r="E176" s="50">
        <v>2</v>
      </c>
      <c r="F176" s="835" t="s">
        <v>220</v>
      </c>
      <c r="G176" s="835"/>
      <c r="H176" s="835"/>
      <c r="I176" s="835"/>
      <c r="J176" s="835"/>
      <c r="K176" s="835"/>
      <c r="L176" s="835"/>
      <c r="M176" s="835"/>
      <c r="N176" s="835"/>
      <c r="O176" s="835"/>
      <c r="P176" s="51"/>
      <c r="Q176" s="51"/>
      <c r="R176" s="51"/>
      <c r="S176" s="51"/>
      <c r="T176" s="51"/>
      <c r="U176" s="51"/>
      <c r="V176" s="51"/>
      <c r="W176" s="51"/>
      <c r="X176" s="51"/>
    </row>
    <row r="177" spans="3:24" ht="15.5" x14ac:dyDescent="0.35">
      <c r="E177" s="50">
        <v>3</v>
      </c>
      <c r="F177" s="835" t="s">
        <v>221</v>
      </c>
      <c r="G177" s="835"/>
      <c r="H177" s="835"/>
      <c r="I177" s="835"/>
      <c r="J177" s="835"/>
      <c r="K177" s="835"/>
      <c r="L177" s="835"/>
      <c r="M177" s="835"/>
      <c r="N177" s="835"/>
      <c r="O177" s="835"/>
      <c r="P177" s="51"/>
      <c r="Q177" s="51"/>
      <c r="R177" s="51"/>
      <c r="S177" s="51"/>
      <c r="T177" s="51"/>
      <c r="U177" s="51"/>
      <c r="V177" s="51"/>
      <c r="W177" s="51"/>
      <c r="X177" s="51"/>
    </row>
    <row r="178" spans="3:24" ht="15.5" x14ac:dyDescent="0.35">
      <c r="E178" s="50">
        <v>4</v>
      </c>
      <c r="F178" s="826" t="s">
        <v>222</v>
      </c>
      <c r="G178" s="826"/>
      <c r="H178" s="826"/>
      <c r="I178" s="826"/>
      <c r="J178" s="826"/>
      <c r="K178" s="826"/>
      <c r="L178" s="826"/>
      <c r="M178" s="826"/>
      <c r="N178" s="826"/>
      <c r="O178" s="826"/>
      <c r="P178" s="51"/>
      <c r="Q178" s="51"/>
      <c r="R178" s="51"/>
      <c r="S178" s="51"/>
      <c r="T178" s="51"/>
      <c r="U178" s="51"/>
      <c r="V178" s="51"/>
      <c r="W178" s="51"/>
      <c r="X178" s="51"/>
    </row>
    <row r="179" spans="3:24" ht="15.5" x14ac:dyDescent="0.35">
      <c r="E179" s="50"/>
      <c r="F179" s="826"/>
      <c r="G179" s="826"/>
      <c r="H179" s="826"/>
      <c r="I179" s="826"/>
      <c r="J179" s="826"/>
      <c r="K179" s="826"/>
      <c r="L179" s="826"/>
      <c r="M179" s="826"/>
      <c r="N179" s="826"/>
      <c r="O179" s="826"/>
    </row>
    <row r="180" spans="3:24" ht="15.5" x14ac:dyDescent="0.35">
      <c r="E180" s="50">
        <v>5</v>
      </c>
      <c r="F180" s="826" t="s">
        <v>223</v>
      </c>
      <c r="G180" s="826"/>
      <c r="H180" s="826"/>
      <c r="I180" s="826"/>
      <c r="J180" s="826"/>
      <c r="K180" s="826"/>
      <c r="L180" s="826"/>
      <c r="M180" s="826"/>
      <c r="N180" s="826"/>
      <c r="O180" s="826"/>
    </row>
    <row r="181" spans="3:24" ht="15.5" x14ac:dyDescent="0.35">
      <c r="E181" s="50"/>
      <c r="F181" s="826"/>
      <c r="G181" s="826"/>
      <c r="H181" s="826"/>
      <c r="I181" s="826"/>
      <c r="J181" s="826"/>
      <c r="K181" s="826"/>
      <c r="L181" s="826"/>
      <c r="M181" s="826"/>
      <c r="N181" s="826"/>
      <c r="O181" s="826"/>
    </row>
    <row r="182" spans="3:24" ht="15.5" x14ac:dyDescent="0.35">
      <c r="E182" s="50"/>
      <c r="F182" s="826"/>
      <c r="G182" s="826"/>
      <c r="H182" s="826"/>
      <c r="I182" s="826"/>
      <c r="J182" s="826"/>
      <c r="K182" s="826"/>
      <c r="L182" s="826"/>
      <c r="M182" s="826"/>
      <c r="N182" s="826"/>
      <c r="O182" s="826"/>
    </row>
    <row r="183" spans="3:24" ht="15.75" customHeight="1" x14ac:dyDescent="0.35">
      <c r="F183" s="50" t="s">
        <v>336</v>
      </c>
      <c r="G183" s="577" t="s">
        <v>224</v>
      </c>
      <c r="H183" s="577"/>
      <c r="I183" s="577"/>
      <c r="J183" s="577"/>
      <c r="K183" s="577"/>
      <c r="L183" s="577"/>
      <c r="M183" s="577"/>
      <c r="N183" s="577"/>
      <c r="O183" s="577"/>
    </row>
    <row r="184" spans="3:24" ht="15.75" customHeight="1" x14ac:dyDescent="0.35">
      <c r="F184" s="50" t="s">
        <v>337</v>
      </c>
      <c r="G184" s="577" t="s">
        <v>228</v>
      </c>
      <c r="H184" s="577"/>
      <c r="I184" s="577"/>
      <c r="J184" s="577"/>
      <c r="K184" s="577"/>
      <c r="L184" s="577"/>
      <c r="M184" s="577"/>
      <c r="N184" s="577"/>
      <c r="O184" s="577"/>
    </row>
    <row r="185" spans="3:24" ht="15.75" customHeight="1" x14ac:dyDescent="0.35">
      <c r="F185" s="50" t="s">
        <v>338</v>
      </c>
      <c r="G185" s="577" t="s">
        <v>225</v>
      </c>
      <c r="H185" s="577"/>
      <c r="I185" s="577"/>
      <c r="J185" s="577"/>
      <c r="K185" s="577"/>
      <c r="L185" s="577"/>
      <c r="M185" s="577"/>
      <c r="N185" s="577"/>
      <c r="O185" s="577"/>
    </row>
    <row r="186" spans="3:24" ht="15.75" customHeight="1" x14ac:dyDescent="0.35">
      <c r="E186" s="50">
        <v>6</v>
      </c>
      <c r="F186" s="577" t="s">
        <v>227</v>
      </c>
      <c r="G186" s="577"/>
      <c r="H186" s="577"/>
      <c r="I186" s="577"/>
      <c r="J186" s="577"/>
      <c r="K186" s="577"/>
      <c r="L186" s="577"/>
      <c r="M186" s="577"/>
      <c r="N186" s="577"/>
      <c r="O186" s="577"/>
      <c r="P186" s="51"/>
      <c r="Q186" s="51"/>
      <c r="R186" s="51"/>
      <c r="S186" s="51"/>
      <c r="T186" s="51"/>
      <c r="U186" s="51"/>
      <c r="V186" s="51"/>
      <c r="W186" s="51"/>
      <c r="X186" s="51"/>
    </row>
    <row r="187" spans="3:24" ht="15.75" customHeight="1" x14ac:dyDescent="0.35">
      <c r="E187" s="50"/>
      <c r="F187" s="577"/>
      <c r="G187" s="577"/>
      <c r="H187" s="577"/>
      <c r="I187" s="577"/>
      <c r="J187" s="577"/>
      <c r="K187" s="577"/>
      <c r="L187" s="577"/>
      <c r="M187" s="577"/>
      <c r="N187" s="577"/>
      <c r="O187" s="577"/>
      <c r="P187" s="51"/>
      <c r="Q187" s="51"/>
      <c r="R187" s="51"/>
      <c r="S187" s="51"/>
      <c r="T187" s="51"/>
      <c r="U187" s="51"/>
      <c r="V187" s="51"/>
      <c r="W187" s="51"/>
      <c r="X187" s="51"/>
    </row>
    <row r="188" spans="3:24" ht="15.75" customHeight="1" x14ac:dyDescent="0.35">
      <c r="E188" s="50"/>
      <c r="F188" s="577"/>
      <c r="G188" s="577"/>
      <c r="H188" s="577"/>
      <c r="I188" s="577"/>
      <c r="J188" s="577"/>
      <c r="K188" s="577"/>
      <c r="L188" s="577"/>
      <c r="M188" s="577"/>
      <c r="N188" s="577"/>
      <c r="O188" s="577"/>
      <c r="P188" s="51"/>
      <c r="Q188" s="51"/>
      <c r="R188" s="51"/>
      <c r="S188" s="51"/>
      <c r="T188" s="51"/>
      <c r="U188" s="51"/>
      <c r="V188" s="51"/>
      <c r="W188" s="51"/>
      <c r="X188" s="51"/>
    </row>
    <row r="189" spans="3:24" ht="15.75" customHeight="1" x14ac:dyDescent="0.35">
      <c r="E189" s="50"/>
      <c r="F189" s="577"/>
      <c r="G189" s="577"/>
      <c r="H189" s="577"/>
      <c r="I189" s="577"/>
      <c r="J189" s="577"/>
      <c r="K189" s="577"/>
      <c r="L189" s="577"/>
      <c r="M189" s="577"/>
      <c r="N189" s="577"/>
      <c r="O189" s="577"/>
      <c r="P189" s="51"/>
      <c r="Q189" s="51"/>
      <c r="R189" s="51"/>
      <c r="S189" s="51"/>
      <c r="T189" s="51"/>
      <c r="U189" s="51"/>
      <c r="V189" s="51"/>
      <c r="W189" s="51"/>
      <c r="X189" s="51"/>
    </row>
    <row r="190" spans="3:24" ht="15.75" customHeight="1" x14ac:dyDescent="0.35">
      <c r="D190" s="116" t="s">
        <v>440</v>
      </c>
      <c r="E190" s="826" t="s">
        <v>226</v>
      </c>
      <c r="F190" s="826"/>
      <c r="G190" s="826"/>
      <c r="H190" s="826"/>
      <c r="I190" s="826"/>
      <c r="J190" s="826"/>
      <c r="K190" s="826"/>
      <c r="L190" s="826"/>
      <c r="M190" s="826"/>
      <c r="N190" s="826"/>
      <c r="O190" s="826"/>
    </row>
    <row r="191" spans="3:24" ht="15.75" customHeight="1" x14ac:dyDescent="0.35">
      <c r="E191" s="826"/>
      <c r="F191" s="826"/>
      <c r="G191" s="826"/>
      <c r="H191" s="826"/>
      <c r="I191" s="826"/>
      <c r="J191" s="826"/>
      <c r="K191" s="826"/>
      <c r="L191" s="826"/>
      <c r="M191" s="826"/>
      <c r="N191" s="826"/>
      <c r="O191" s="826"/>
    </row>
    <row r="192" spans="3:24" x14ac:dyDescent="0.35">
      <c r="C192" s="113" t="s">
        <v>94</v>
      </c>
      <c r="D192" s="835" t="s">
        <v>444</v>
      </c>
      <c r="E192" s="835"/>
      <c r="F192" s="835"/>
      <c r="G192" s="835"/>
      <c r="H192" s="835"/>
      <c r="I192" s="835"/>
      <c r="J192" s="835"/>
      <c r="K192" s="835"/>
      <c r="L192" s="835"/>
      <c r="M192" s="835"/>
      <c r="N192" s="835"/>
      <c r="O192" s="835"/>
    </row>
    <row r="193" spans="3:15" x14ac:dyDescent="0.35">
      <c r="C193" s="113" t="s">
        <v>94</v>
      </c>
      <c r="D193" s="835" t="s">
        <v>445</v>
      </c>
      <c r="E193" s="835"/>
      <c r="F193" s="835"/>
      <c r="G193" s="835"/>
      <c r="H193" s="835"/>
      <c r="I193" s="835"/>
      <c r="J193" s="835"/>
      <c r="K193" s="835"/>
      <c r="L193" s="835"/>
      <c r="M193" s="835"/>
      <c r="N193" s="835"/>
      <c r="O193" s="835"/>
    </row>
  </sheetData>
  <sheetProtection algorithmName="SHA-512" hashValue="lSQX4wz4w7pOKV1+D73Jujiid0Z8fqfn7VEIlPEcVWf2wuOG0TUyYljL5sQxZqNUrHbCIxhfWApRHRlRjmXZew==" saltValue="oX12vaq64bX74X3KVpgNuQ==" spinCount="100000" sheet="1" objects="1" scenarios="1" selectLockedCells="1"/>
  <mergeCells count="84">
    <mergeCell ref="D193:O193"/>
    <mergeCell ref="C132:O132"/>
    <mergeCell ref="D192:O192"/>
    <mergeCell ref="D142:O142"/>
    <mergeCell ref="C148:O148"/>
    <mergeCell ref="D151:O151"/>
    <mergeCell ref="D152:O152"/>
    <mergeCell ref="D153:O153"/>
    <mergeCell ref="D154:O154"/>
    <mergeCell ref="D155:O155"/>
    <mergeCell ref="C158:O159"/>
    <mergeCell ref="D166:I166"/>
    <mergeCell ref="D167:I167"/>
    <mergeCell ref="D168:I168"/>
    <mergeCell ref="F180:O182"/>
    <mergeCell ref="D160:O160"/>
    <mergeCell ref="A1:O3"/>
    <mergeCell ref="D114:O114"/>
    <mergeCell ref="C115:O115"/>
    <mergeCell ref="A5:O5"/>
    <mergeCell ref="B6:O6"/>
    <mergeCell ref="A8:O8"/>
    <mergeCell ref="B18:O18"/>
    <mergeCell ref="C50:O53"/>
    <mergeCell ref="B9:O14"/>
    <mergeCell ref="C25:O29"/>
    <mergeCell ref="A37:O37"/>
    <mergeCell ref="D40:O40"/>
    <mergeCell ref="C63:O63"/>
    <mergeCell ref="C19:O24"/>
    <mergeCell ref="C30:O33"/>
    <mergeCell ref="C34:O35"/>
    <mergeCell ref="D41:O41"/>
    <mergeCell ref="D42:O42"/>
    <mergeCell ref="D45:O45"/>
    <mergeCell ref="C110:O111"/>
    <mergeCell ref="G82:O82"/>
    <mergeCell ref="G83:O83"/>
    <mergeCell ref="G84:O84"/>
    <mergeCell ref="F92:O93"/>
    <mergeCell ref="D74:O74"/>
    <mergeCell ref="D94:O95"/>
    <mergeCell ref="G85:O85"/>
    <mergeCell ref="G86:O86"/>
    <mergeCell ref="G87:O89"/>
    <mergeCell ref="F81:O81"/>
    <mergeCell ref="D43:O43"/>
    <mergeCell ref="D56:O57"/>
    <mergeCell ref="D116:O116"/>
    <mergeCell ref="F107:O108"/>
    <mergeCell ref="F109:O109"/>
    <mergeCell ref="G90:O91"/>
    <mergeCell ref="D103:E103"/>
    <mergeCell ref="F104:O106"/>
    <mergeCell ref="D44:O44"/>
    <mergeCell ref="D46:O46"/>
    <mergeCell ref="E75:O76"/>
    <mergeCell ref="H61:O62"/>
    <mergeCell ref="D112:O113"/>
    <mergeCell ref="F77:O78"/>
    <mergeCell ref="F79:O80"/>
    <mergeCell ref="D141:O141"/>
    <mergeCell ref="E117:M117"/>
    <mergeCell ref="E118:M118"/>
    <mergeCell ref="E119:M119"/>
    <mergeCell ref="E120:M120"/>
    <mergeCell ref="E121:M121"/>
    <mergeCell ref="D122:O123"/>
    <mergeCell ref="B15:O17"/>
    <mergeCell ref="C38:O39"/>
    <mergeCell ref="E190:O191"/>
    <mergeCell ref="F186:O189"/>
    <mergeCell ref="G183:O183"/>
    <mergeCell ref="G184:O184"/>
    <mergeCell ref="G185:O185"/>
    <mergeCell ref="E171:O174"/>
    <mergeCell ref="F175:O175"/>
    <mergeCell ref="F176:O176"/>
    <mergeCell ref="F177:O177"/>
    <mergeCell ref="F178:O179"/>
    <mergeCell ref="D124:O126"/>
    <mergeCell ref="D127:O129"/>
    <mergeCell ref="D130:O131"/>
    <mergeCell ref="D133:O133"/>
  </mergeCells>
  <printOptions horizontalCentered="1"/>
  <pageMargins left="0.25" right="0.25" top="0.75" bottom="0.75" header="0.3" footer="0.3"/>
  <pageSetup orientation="portrait" horizontalDpi="1200" verticalDpi="1200" r:id="rId1"/>
  <headerFooter>
    <oddHeader>&amp;C&amp;"-,Bold"BUDGET SERVICES SCHEDULE INSTRUCTIONS</oddHeader>
    <oddFooter>&amp;L&amp;A&amp;CPage &amp;P of &amp;N&amp;RRev 7/1/2022</oddFooter>
  </headerFooter>
  <rowBreaks count="4" manualBreakCount="4">
    <brk id="48" max="14" man="1"/>
    <brk id="93" max="16383" man="1"/>
    <brk id="131" max="16383" man="1"/>
    <brk id="177" max="14"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190A46-44CC-4DA1-BB5B-590A45662F0C}">
  <sheetPr>
    <tabColor rgb="FFFAD15C"/>
  </sheetPr>
  <dimension ref="A1:O21"/>
  <sheetViews>
    <sheetView showGridLines="0" view="pageLayout" topLeftCell="A10" zoomScale="75" zoomScaleNormal="100" zoomScalePageLayoutView="75" workbookViewId="0">
      <selection activeCell="B13" sqref="B13"/>
    </sheetView>
  </sheetViews>
  <sheetFormatPr defaultColWidth="9.08984375" defaultRowHeight="14.5" x14ac:dyDescent="0.35"/>
  <cols>
    <col min="1" max="1" width="12.54296875" style="85" customWidth="1"/>
    <col min="2" max="2" width="13.08984375" style="58" customWidth="1"/>
    <col min="3" max="3" width="2.453125" style="34" customWidth="1"/>
    <col min="4" max="4" width="9.6328125" style="58" customWidth="1"/>
    <col min="5" max="5" width="2.453125" style="34" customWidth="1"/>
    <col min="6" max="6" width="11" style="58" customWidth="1"/>
    <col min="7" max="7" width="2.453125" style="34" customWidth="1"/>
    <col min="8" max="8" width="10.36328125" style="58" customWidth="1"/>
    <col min="9" max="9" width="2.453125" style="34" customWidth="1"/>
    <col min="10" max="10" width="10.36328125" style="58" customWidth="1"/>
    <col min="11" max="11" width="2.453125" style="34" customWidth="1"/>
    <col min="12" max="12" width="9.6328125" style="58" customWidth="1"/>
    <col min="13" max="13" width="2.453125" style="34" customWidth="1"/>
    <col min="14" max="14" width="11.08984375" style="58" customWidth="1"/>
    <col min="15" max="15" width="10.36328125" customWidth="1"/>
  </cols>
  <sheetData>
    <row r="1" spans="1:15" ht="19.5" thickTop="1" thickBot="1" x14ac:dyDescent="0.4">
      <c r="A1" s="854" t="s">
        <v>403</v>
      </c>
      <c r="B1" s="855"/>
      <c r="C1" s="855"/>
      <c r="D1" s="855"/>
      <c r="E1" s="855"/>
      <c r="F1" s="855"/>
      <c r="G1" s="855"/>
      <c r="H1" s="855"/>
      <c r="I1" s="855"/>
      <c r="J1" s="855"/>
      <c r="K1" s="855"/>
      <c r="L1" s="855"/>
      <c r="M1" s="855"/>
      <c r="N1" s="855"/>
      <c r="O1" s="856"/>
    </row>
    <row r="2" spans="1:15" ht="15" customHeight="1" thickTop="1" thickBot="1" x14ac:dyDescent="0.4">
      <c r="A2" s="865" t="s">
        <v>466</v>
      </c>
      <c r="B2" s="866"/>
      <c r="C2" s="866"/>
      <c r="D2" s="866"/>
      <c r="E2" s="866"/>
      <c r="F2" s="866"/>
      <c r="G2" s="866"/>
      <c r="H2" s="866"/>
      <c r="I2" s="866"/>
      <c r="J2" s="866"/>
      <c r="K2" s="866"/>
      <c r="L2" s="866"/>
      <c r="M2" s="866"/>
      <c r="N2" s="866"/>
      <c r="O2" s="867"/>
    </row>
    <row r="3" spans="1:15" s="57" customFormat="1" ht="30" thickTop="1" thickBot="1" x14ac:dyDescent="0.4">
      <c r="A3" s="101" t="s">
        <v>390</v>
      </c>
      <c r="B3" s="79" t="s">
        <v>379</v>
      </c>
      <c r="C3" s="62" t="s">
        <v>339</v>
      </c>
      <c r="D3" s="79" t="s">
        <v>388</v>
      </c>
      <c r="E3" s="62" t="s">
        <v>347</v>
      </c>
      <c r="F3" s="62" t="s">
        <v>380</v>
      </c>
      <c r="G3" s="80" t="s">
        <v>382</v>
      </c>
      <c r="H3" s="62" t="s">
        <v>383</v>
      </c>
      <c r="I3" s="62" t="s">
        <v>347</v>
      </c>
      <c r="J3" s="62" t="s">
        <v>384</v>
      </c>
      <c r="K3" s="62" t="s">
        <v>339</v>
      </c>
      <c r="L3" s="62" t="s">
        <v>381</v>
      </c>
      <c r="M3" s="62" t="s">
        <v>347</v>
      </c>
      <c r="N3" s="81" t="s">
        <v>385</v>
      </c>
      <c r="O3" s="851" t="s">
        <v>389</v>
      </c>
    </row>
    <row r="4" spans="1:15" ht="15" thickBot="1" x14ac:dyDescent="0.4">
      <c r="A4" s="102"/>
      <c r="B4" s="97">
        <v>0</v>
      </c>
      <c r="C4" s="66" t="s">
        <v>339</v>
      </c>
      <c r="D4" s="97">
        <v>0</v>
      </c>
      <c r="E4" s="66" t="s">
        <v>347</v>
      </c>
      <c r="F4" s="65">
        <f>ROUND(B4*D4,2)</f>
        <v>0</v>
      </c>
      <c r="G4" s="67" t="s">
        <v>382</v>
      </c>
      <c r="H4" s="65">
        <v>60</v>
      </c>
      <c r="I4" s="66" t="s">
        <v>347</v>
      </c>
      <c r="J4" s="65">
        <f>ROUND(F4/H4,2)</f>
        <v>0</v>
      </c>
      <c r="K4" s="66" t="s">
        <v>339</v>
      </c>
      <c r="L4" s="65">
        <v>4.33</v>
      </c>
      <c r="M4" s="66" t="s">
        <v>347</v>
      </c>
      <c r="N4" s="181">
        <f>ROUND(J4*L4,2)</f>
        <v>0</v>
      </c>
      <c r="O4" s="852"/>
    </row>
    <row r="5" spans="1:15" ht="29.5" thickBot="1" x14ac:dyDescent="0.4">
      <c r="A5" s="103" t="s">
        <v>391</v>
      </c>
      <c r="B5" s="79" t="s">
        <v>385</v>
      </c>
      <c r="C5" s="82" t="s">
        <v>382</v>
      </c>
      <c r="D5" s="62" t="s">
        <v>386</v>
      </c>
      <c r="E5" s="56" t="s">
        <v>347</v>
      </c>
      <c r="F5" s="56" t="s">
        <v>384</v>
      </c>
      <c r="G5" s="56" t="s">
        <v>339</v>
      </c>
      <c r="H5" s="56" t="s">
        <v>387</v>
      </c>
      <c r="I5" s="56" t="s">
        <v>347</v>
      </c>
      <c r="J5" s="56" t="s">
        <v>380</v>
      </c>
      <c r="K5" s="82" t="s">
        <v>382</v>
      </c>
      <c r="L5" s="63" t="s">
        <v>388</v>
      </c>
      <c r="M5" s="56" t="s">
        <v>347</v>
      </c>
      <c r="N5" s="81" t="s">
        <v>379</v>
      </c>
      <c r="O5" s="852"/>
    </row>
    <row r="6" spans="1:15" ht="15" thickBot="1" x14ac:dyDescent="0.4">
      <c r="A6" s="104"/>
      <c r="B6" s="98">
        <v>0</v>
      </c>
      <c r="C6" s="68" t="s">
        <v>382</v>
      </c>
      <c r="D6" s="69">
        <v>4.33</v>
      </c>
      <c r="E6" s="70" t="s">
        <v>347</v>
      </c>
      <c r="F6" s="69">
        <f>ROUND(B6/D6,2)</f>
        <v>0</v>
      </c>
      <c r="G6" s="70" t="s">
        <v>339</v>
      </c>
      <c r="H6" s="69">
        <v>60</v>
      </c>
      <c r="I6" s="70" t="s">
        <v>347</v>
      </c>
      <c r="J6" s="69">
        <f>ROUND(F6*H6,2)</f>
        <v>0</v>
      </c>
      <c r="K6" s="68" t="s">
        <v>382</v>
      </c>
      <c r="L6" s="98">
        <v>0</v>
      </c>
      <c r="M6" s="70" t="s">
        <v>347</v>
      </c>
      <c r="N6" s="181" t="e">
        <f>ROUND(J6/L6,2)</f>
        <v>#DIV/0!</v>
      </c>
      <c r="O6" s="852"/>
    </row>
    <row r="7" spans="1:15" ht="15" customHeight="1" thickTop="1" thickBot="1" x14ac:dyDescent="0.4">
      <c r="A7" s="857" t="s">
        <v>467</v>
      </c>
      <c r="B7" s="858"/>
      <c r="C7" s="858"/>
      <c r="D7" s="858"/>
      <c r="E7" s="858"/>
      <c r="F7" s="858"/>
      <c r="G7" s="858"/>
      <c r="H7" s="858"/>
      <c r="I7" s="858"/>
      <c r="J7" s="858"/>
      <c r="K7" s="858"/>
      <c r="L7" s="858"/>
      <c r="M7" s="858"/>
      <c r="N7" s="859"/>
      <c r="O7" s="860"/>
    </row>
    <row r="8" spans="1:15" ht="60.75" customHeight="1" thickTop="1" thickBot="1" x14ac:dyDescent="0.4">
      <c r="A8" s="105" t="s">
        <v>396</v>
      </c>
      <c r="B8" s="83" t="s">
        <v>385</v>
      </c>
      <c r="C8" s="62" t="s">
        <v>339</v>
      </c>
      <c r="D8" s="62" t="s">
        <v>392</v>
      </c>
      <c r="E8" s="62" t="s">
        <v>347</v>
      </c>
      <c r="F8" s="62" t="s">
        <v>393</v>
      </c>
      <c r="G8" s="64"/>
      <c r="H8" s="64"/>
      <c r="I8" s="64"/>
      <c r="J8" s="64"/>
      <c r="K8" s="67"/>
      <c r="L8" s="64"/>
      <c r="M8" s="64"/>
      <c r="N8" s="64"/>
      <c r="O8" s="851" t="s">
        <v>389</v>
      </c>
    </row>
    <row r="9" spans="1:15" ht="15" thickBot="1" x14ac:dyDescent="0.4">
      <c r="A9" s="106"/>
      <c r="B9" s="97">
        <v>0</v>
      </c>
      <c r="C9" s="71" t="s">
        <v>339</v>
      </c>
      <c r="D9" s="72">
        <v>16.5</v>
      </c>
      <c r="E9" s="73" t="s">
        <v>347</v>
      </c>
      <c r="F9" s="179">
        <f>ROUND(B9*D9,2)</f>
        <v>0</v>
      </c>
      <c r="G9" s="66"/>
      <c r="H9" s="65"/>
      <c r="I9" s="66"/>
      <c r="J9" s="65"/>
      <c r="K9" s="67"/>
      <c r="L9" s="65"/>
      <c r="M9" s="66"/>
      <c r="N9" s="65"/>
      <c r="O9" s="852"/>
    </row>
    <row r="10" spans="1:15" ht="58.5" thickBot="1" x14ac:dyDescent="0.4">
      <c r="A10" s="107" t="s">
        <v>397</v>
      </c>
      <c r="B10" s="84" t="s">
        <v>393</v>
      </c>
      <c r="C10" s="80" t="s">
        <v>382</v>
      </c>
      <c r="D10" s="62" t="s">
        <v>392</v>
      </c>
      <c r="E10" s="62" t="s">
        <v>347</v>
      </c>
      <c r="F10" s="79" t="s">
        <v>385</v>
      </c>
      <c r="G10" s="64"/>
      <c r="H10" s="64"/>
      <c r="I10" s="64"/>
      <c r="J10" s="64"/>
      <c r="K10" s="67"/>
      <c r="L10" s="64"/>
      <c r="M10" s="64"/>
      <c r="N10" s="64"/>
      <c r="O10" s="852"/>
    </row>
    <row r="11" spans="1:15" ht="15" thickBot="1" x14ac:dyDescent="0.4">
      <c r="A11" s="106"/>
      <c r="B11" s="99">
        <v>0</v>
      </c>
      <c r="C11" s="74" t="s">
        <v>382</v>
      </c>
      <c r="D11" s="75">
        <v>16.5</v>
      </c>
      <c r="E11" s="66" t="s">
        <v>347</v>
      </c>
      <c r="F11" s="180">
        <f>ROUND(B11/D11,2)</f>
        <v>0</v>
      </c>
      <c r="G11" s="66"/>
      <c r="H11" s="65"/>
      <c r="I11" s="66"/>
      <c r="J11" s="65"/>
      <c r="K11" s="67"/>
      <c r="L11" s="65"/>
      <c r="M11" s="66"/>
      <c r="N11" s="65"/>
      <c r="O11" s="852"/>
    </row>
    <row r="12" spans="1:15" ht="58.5" thickBot="1" x14ac:dyDescent="0.4">
      <c r="A12" s="107" t="s">
        <v>398</v>
      </c>
      <c r="B12" s="83" t="s">
        <v>385</v>
      </c>
      <c r="C12" s="82" t="s">
        <v>382</v>
      </c>
      <c r="D12" s="56" t="s">
        <v>386</v>
      </c>
      <c r="E12" s="56" t="s">
        <v>347</v>
      </c>
      <c r="F12" s="62" t="s">
        <v>384</v>
      </c>
      <c r="G12" s="56" t="s">
        <v>339</v>
      </c>
      <c r="H12" s="56" t="s">
        <v>392</v>
      </c>
      <c r="I12" s="56" t="s">
        <v>347</v>
      </c>
      <c r="J12" s="56" t="s">
        <v>394</v>
      </c>
      <c r="K12" s="67"/>
      <c r="L12" s="64"/>
      <c r="M12" s="64"/>
      <c r="N12" s="64"/>
      <c r="O12" s="852"/>
    </row>
    <row r="13" spans="1:15" ht="15" thickBot="1" x14ac:dyDescent="0.4">
      <c r="A13" s="106"/>
      <c r="B13" s="97">
        <v>0</v>
      </c>
      <c r="C13" s="74" t="s">
        <v>382</v>
      </c>
      <c r="D13" s="76">
        <v>4.33</v>
      </c>
      <c r="E13" s="77" t="s">
        <v>347</v>
      </c>
      <c r="F13" s="181">
        <f>ROUND(B13/D13,2)</f>
        <v>0</v>
      </c>
      <c r="G13" s="73" t="s">
        <v>339</v>
      </c>
      <c r="H13" s="72">
        <v>16.5</v>
      </c>
      <c r="I13" s="73" t="s">
        <v>347</v>
      </c>
      <c r="J13" s="179">
        <f>ROUND(F13*H13,2)</f>
        <v>0</v>
      </c>
      <c r="K13" s="67"/>
      <c r="L13" s="65"/>
      <c r="M13" s="66"/>
      <c r="N13" s="65"/>
      <c r="O13" s="852"/>
    </row>
    <row r="14" spans="1:15" ht="58.5" thickBot="1" x14ac:dyDescent="0.4">
      <c r="A14" s="107" t="s">
        <v>399</v>
      </c>
      <c r="B14" s="84" t="s">
        <v>394</v>
      </c>
      <c r="C14" s="80" t="s">
        <v>382</v>
      </c>
      <c r="D14" s="62" t="s">
        <v>392</v>
      </c>
      <c r="E14" s="62" t="s">
        <v>347</v>
      </c>
      <c r="F14" s="79" t="s">
        <v>384</v>
      </c>
      <c r="G14" s="56" t="s">
        <v>339</v>
      </c>
      <c r="H14" s="56" t="s">
        <v>395</v>
      </c>
      <c r="I14" s="56" t="s">
        <v>347</v>
      </c>
      <c r="J14" s="62" t="s">
        <v>385</v>
      </c>
      <c r="K14" s="67"/>
      <c r="L14" s="64"/>
      <c r="M14" s="64"/>
      <c r="N14" s="64"/>
      <c r="O14" s="852"/>
    </row>
    <row r="15" spans="1:15" ht="15" thickBot="1" x14ac:dyDescent="0.4">
      <c r="A15" s="108"/>
      <c r="B15" s="99">
        <v>0</v>
      </c>
      <c r="C15" s="78" t="s">
        <v>382</v>
      </c>
      <c r="D15" s="72">
        <v>16.5</v>
      </c>
      <c r="E15" s="73" t="s">
        <v>347</v>
      </c>
      <c r="F15" s="183">
        <f>ROUND(B15/D15,2)</f>
        <v>0</v>
      </c>
      <c r="G15" s="73" t="s">
        <v>339</v>
      </c>
      <c r="H15" s="76">
        <v>4.33</v>
      </c>
      <c r="I15" s="73" t="s">
        <v>347</v>
      </c>
      <c r="J15" s="183">
        <f>ROUND(F15*H15,2)</f>
        <v>0</v>
      </c>
      <c r="K15" s="67"/>
      <c r="L15" s="65"/>
      <c r="M15" s="66"/>
      <c r="N15" s="65"/>
      <c r="O15" s="852"/>
    </row>
    <row r="16" spans="1:15" ht="15" customHeight="1" thickTop="1" thickBot="1" x14ac:dyDescent="0.4">
      <c r="A16" s="861" t="s">
        <v>465</v>
      </c>
      <c r="B16" s="862"/>
      <c r="C16" s="862"/>
      <c r="D16" s="862"/>
      <c r="E16" s="862"/>
      <c r="F16" s="863"/>
      <c r="G16" s="862"/>
      <c r="H16" s="862"/>
      <c r="I16" s="862"/>
      <c r="J16" s="863"/>
      <c r="K16" s="862"/>
      <c r="L16" s="862"/>
      <c r="M16" s="862"/>
      <c r="N16" s="862"/>
      <c r="O16" s="864"/>
    </row>
    <row r="17" spans="1:15" s="57" customFormat="1" ht="45.75" customHeight="1" thickTop="1" thickBot="1" x14ac:dyDescent="0.4">
      <c r="A17" s="110" t="s">
        <v>401</v>
      </c>
      <c r="B17" s="86" t="s">
        <v>400</v>
      </c>
      <c r="C17" s="87" t="s">
        <v>382</v>
      </c>
      <c r="D17" s="88" t="s">
        <v>392</v>
      </c>
      <c r="E17" s="88" t="s">
        <v>347</v>
      </c>
      <c r="F17" s="88" t="s">
        <v>385</v>
      </c>
      <c r="G17" s="89"/>
      <c r="H17" s="89"/>
      <c r="I17" s="89"/>
      <c r="J17" s="89"/>
      <c r="K17" s="90"/>
      <c r="L17" s="89"/>
      <c r="M17" s="89"/>
      <c r="N17" s="89"/>
      <c r="O17" s="851" t="s">
        <v>389</v>
      </c>
    </row>
    <row r="18" spans="1:15" ht="15" thickBot="1" x14ac:dyDescent="0.4">
      <c r="A18" s="111"/>
      <c r="B18" s="97">
        <v>0</v>
      </c>
      <c r="C18" s="78" t="s">
        <v>382</v>
      </c>
      <c r="D18" s="72">
        <v>16.5</v>
      </c>
      <c r="E18" s="73" t="s">
        <v>347</v>
      </c>
      <c r="F18" s="181">
        <f>ROUND(B18/D18,2)</f>
        <v>0</v>
      </c>
      <c r="G18" s="66"/>
      <c r="H18" s="65"/>
      <c r="I18" s="66"/>
      <c r="J18" s="65"/>
      <c r="K18" s="67"/>
      <c r="L18" s="65"/>
      <c r="M18" s="66"/>
      <c r="N18" s="65"/>
      <c r="O18" s="852"/>
    </row>
    <row r="19" spans="1:15" ht="58.5" thickBot="1" x14ac:dyDescent="0.4">
      <c r="A19" s="112" t="s">
        <v>402</v>
      </c>
      <c r="B19" s="62" t="s">
        <v>385</v>
      </c>
      <c r="C19" s="62" t="s">
        <v>339</v>
      </c>
      <c r="D19" s="62" t="s">
        <v>392</v>
      </c>
      <c r="E19" s="62" t="s">
        <v>347</v>
      </c>
      <c r="F19" s="62" t="s">
        <v>400</v>
      </c>
      <c r="G19" s="64"/>
      <c r="H19" s="64"/>
      <c r="I19" s="64"/>
      <c r="J19" s="64"/>
      <c r="K19" s="67"/>
      <c r="L19" s="64"/>
      <c r="M19" s="64"/>
      <c r="N19" s="64"/>
      <c r="O19" s="852"/>
    </row>
    <row r="20" spans="1:15" ht="15" thickBot="1" x14ac:dyDescent="0.4">
      <c r="A20" s="109"/>
      <c r="B20" s="100">
        <v>0</v>
      </c>
      <c r="C20" s="91" t="s">
        <v>339</v>
      </c>
      <c r="D20" s="92">
        <v>16.5</v>
      </c>
      <c r="E20" s="93" t="s">
        <v>347</v>
      </c>
      <c r="F20" s="182">
        <f>ROUND(B20*D20,2)</f>
        <v>0</v>
      </c>
      <c r="G20" s="94"/>
      <c r="H20" s="95"/>
      <c r="I20" s="94"/>
      <c r="J20" s="95"/>
      <c r="K20" s="96"/>
      <c r="L20" s="95"/>
      <c r="M20" s="94"/>
      <c r="N20" s="95"/>
      <c r="O20" s="853"/>
    </row>
    <row r="21" spans="1:15" ht="15" thickTop="1" x14ac:dyDescent="0.35"/>
  </sheetData>
  <sheetProtection algorithmName="SHA-512" hashValue="7J00/bA/GSUs11OaBmgsGKMbVMHn3bXk459B2pnCSmB6pp+LQgoWz+7XogRGZveVZGNn6FlcRmg7hm8R6kpbxg==" saltValue="Ej5GqZjtUUbJL+8Wb4S1UQ==" spinCount="100000" sheet="1" objects="1" scenarios="1" selectLockedCells="1"/>
  <mergeCells count="7">
    <mergeCell ref="O17:O20"/>
    <mergeCell ref="A1:O1"/>
    <mergeCell ref="A7:O7"/>
    <mergeCell ref="A16:O16"/>
    <mergeCell ref="A2:O2"/>
    <mergeCell ref="O3:O6"/>
    <mergeCell ref="O8:O15"/>
  </mergeCells>
  <printOptions horizontalCentered="1"/>
  <pageMargins left="0.7" right="0.7" top="0.75" bottom="0.75" header="0.3" footer="0.3"/>
  <pageSetup scale="80" orientation="portrait" horizontalDpi="1200" verticalDpi="1200" r:id="rId1"/>
  <headerFooter>
    <oddHeader>&amp;C&amp;"-,Bold"&amp;14WORK Budget - Conversion Calculator</oddHeader>
    <oddFooter>&amp;L&amp;A&amp;C&amp;P of &amp;N&amp;RRev 7/1/2022</oddFooter>
  </headerFooter>
  <ignoredErrors>
    <ignoredError sqref="N6" evalError="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5FF55-6E07-496B-B59C-5940B023F3AA}">
  <sheetPr>
    <tabColor rgb="FFFAD15C"/>
  </sheetPr>
  <dimension ref="A1:AF37"/>
  <sheetViews>
    <sheetView showGridLines="0" view="pageLayout" topLeftCell="H1" zoomScaleNormal="75" workbookViewId="0">
      <selection activeCell="C31" sqref="C31:E31"/>
    </sheetView>
  </sheetViews>
  <sheetFormatPr defaultColWidth="9.08984375" defaultRowHeight="14.5" x14ac:dyDescent="0.35"/>
  <cols>
    <col min="1" max="1" width="20.54296875" style="58" customWidth="1"/>
    <col min="2" max="2" width="18.36328125" style="58" customWidth="1"/>
    <col min="3" max="3" width="9.453125" style="58" customWidth="1"/>
    <col min="4" max="4" width="2.54296875" style="34" customWidth="1"/>
    <col min="5" max="5" width="12" style="58" customWidth="1"/>
    <col min="6" max="6" width="2.54296875" style="34" customWidth="1"/>
    <col min="7" max="7" width="13.6328125" style="58" customWidth="1"/>
    <col min="8" max="8" width="2.54296875" style="34" customWidth="1"/>
    <col min="9" max="9" width="13.08984375" style="58" customWidth="1"/>
    <col min="10" max="10" width="2.54296875" style="34" customWidth="1"/>
    <col min="11" max="11" width="11.6328125" style="58" customWidth="1"/>
    <col min="12" max="12" width="2.54296875" style="34" customWidth="1"/>
    <col min="13" max="13" width="12.90625" style="58" customWidth="1"/>
    <col min="14" max="14" width="6.54296875" style="58" hidden="1" customWidth="1"/>
    <col min="15" max="15" width="7.90625" style="58" hidden="1" customWidth="1"/>
    <col min="16" max="16" width="2.54296875" style="34" customWidth="1"/>
    <col min="17" max="17" width="12.08984375" style="58" customWidth="1"/>
    <col min="18" max="18" width="2.54296875" style="34" customWidth="1"/>
    <col min="19" max="20" width="11.54296875" style="58" customWidth="1"/>
    <col min="21" max="21" width="13.6328125" style="58" hidden="1" customWidth="1"/>
    <col min="22" max="22" width="13.6328125" style="58" customWidth="1"/>
    <col min="23" max="23" width="12.453125" style="58" customWidth="1"/>
    <col min="24" max="24" width="2.54296875" style="58" hidden="1" customWidth="1"/>
    <col min="25" max="25" width="5.54296875" style="58" hidden="1" customWidth="1"/>
    <col min="26" max="26" width="2.54296875" style="34" hidden="1" customWidth="1"/>
    <col min="27" max="27" width="12.453125" style="58" customWidth="1"/>
    <col min="28" max="28" width="2.54296875" style="58" hidden="1" customWidth="1"/>
    <col min="29" max="29" width="5.54296875" style="58" hidden="1" customWidth="1"/>
    <col min="30" max="30" width="2.54296875" style="34" hidden="1" customWidth="1"/>
    <col min="31" max="32" width="12.453125" style="58" customWidth="1"/>
    <col min="33" max="16384" width="9.08984375" style="58"/>
  </cols>
  <sheetData>
    <row r="1" spans="1:32" ht="19" thickBot="1" x14ac:dyDescent="0.5">
      <c r="A1" s="868" t="s">
        <v>462</v>
      </c>
      <c r="B1" s="869"/>
      <c r="C1" s="869"/>
      <c r="D1" s="869"/>
      <c r="E1" s="869"/>
      <c r="F1" s="869"/>
      <c r="G1" s="869"/>
      <c r="H1" s="869"/>
      <c r="I1" s="869"/>
      <c r="J1" s="869"/>
      <c r="K1" s="869"/>
      <c r="L1" s="869"/>
      <c r="M1" s="869"/>
      <c r="N1" s="869"/>
      <c r="O1" s="869"/>
      <c r="P1" s="869"/>
      <c r="Q1" s="869"/>
      <c r="R1" s="869"/>
      <c r="S1" s="869"/>
      <c r="T1" s="869"/>
      <c r="U1" s="869"/>
      <c r="V1" s="869"/>
      <c r="W1" s="869"/>
      <c r="X1" s="869"/>
      <c r="Y1" s="869"/>
      <c r="Z1" s="869"/>
      <c r="AA1" s="869"/>
      <c r="AB1" s="869"/>
      <c r="AC1" s="869"/>
      <c r="AD1" s="869"/>
      <c r="AE1" s="869"/>
      <c r="AF1" s="870"/>
    </row>
    <row r="2" spans="1:32" ht="18.5" x14ac:dyDescent="0.45">
      <c r="A2" s="898" t="s">
        <v>450</v>
      </c>
      <c r="B2" s="898"/>
      <c r="C2" s="118"/>
      <c r="D2" s="119"/>
      <c r="E2" s="118"/>
      <c r="F2" s="119"/>
      <c r="G2" s="118"/>
      <c r="H2" s="119"/>
      <c r="I2" s="118"/>
      <c r="J2" s="119"/>
      <c r="K2" s="118"/>
      <c r="L2" s="119"/>
      <c r="M2" s="118"/>
      <c r="N2" s="118"/>
      <c r="O2" s="118"/>
      <c r="P2" s="119"/>
      <c r="Q2" s="118"/>
      <c r="R2" s="119"/>
      <c r="S2" s="118"/>
      <c r="T2" s="118"/>
      <c r="U2" s="118" t="s">
        <v>624</v>
      </c>
      <c r="V2" s="118"/>
      <c r="W2" s="118"/>
      <c r="X2" s="118"/>
      <c r="Y2" s="118"/>
      <c r="Z2" s="119"/>
      <c r="AA2" s="118"/>
      <c r="AB2" s="118"/>
      <c r="AC2" s="118"/>
      <c r="AD2" s="119"/>
      <c r="AE2" s="118"/>
      <c r="AF2" s="118"/>
    </row>
    <row r="3" spans="1:32" s="57" customFormat="1" ht="29" x14ac:dyDescent="0.35">
      <c r="A3" s="120" t="s">
        <v>341</v>
      </c>
      <c r="B3" s="121" t="s">
        <v>342</v>
      </c>
      <c r="C3" s="120" t="s">
        <v>343</v>
      </c>
      <c r="D3" s="121" t="s">
        <v>344</v>
      </c>
      <c r="E3" s="120" t="s">
        <v>345</v>
      </c>
      <c r="F3" s="121" t="s">
        <v>339</v>
      </c>
      <c r="G3" s="120" t="s">
        <v>346</v>
      </c>
      <c r="H3" s="121" t="s">
        <v>347</v>
      </c>
      <c r="I3" s="121" t="s">
        <v>348</v>
      </c>
      <c r="J3" s="122" t="s">
        <v>349</v>
      </c>
      <c r="K3" s="120" t="s">
        <v>455</v>
      </c>
      <c r="L3" s="121" t="s">
        <v>349</v>
      </c>
      <c r="M3" s="121" t="s">
        <v>350</v>
      </c>
      <c r="N3" s="121" t="s">
        <v>351</v>
      </c>
      <c r="O3" s="121"/>
      <c r="P3" s="121" t="s">
        <v>347</v>
      </c>
      <c r="Q3" s="120" t="s">
        <v>454</v>
      </c>
      <c r="R3" s="121" t="s">
        <v>347</v>
      </c>
      <c r="S3" s="123" t="s">
        <v>468</v>
      </c>
      <c r="T3" s="120" t="s">
        <v>662</v>
      </c>
      <c r="U3" s="120" t="s">
        <v>663</v>
      </c>
      <c r="V3" s="120" t="s">
        <v>470</v>
      </c>
      <c r="W3" s="56" t="s">
        <v>352</v>
      </c>
      <c r="X3" s="124" t="s">
        <v>339</v>
      </c>
      <c r="Y3" s="124">
        <v>4.33</v>
      </c>
      <c r="Z3" s="124" t="s">
        <v>347</v>
      </c>
      <c r="AA3" s="56" t="s">
        <v>353</v>
      </c>
      <c r="AB3" s="124" t="s">
        <v>339</v>
      </c>
      <c r="AC3" s="124">
        <v>16.5</v>
      </c>
      <c r="AD3" s="124" t="s">
        <v>347</v>
      </c>
      <c r="AE3" s="56" t="s">
        <v>354</v>
      </c>
      <c r="AF3" s="125" t="s">
        <v>471</v>
      </c>
    </row>
    <row r="4" spans="1:32" x14ac:dyDescent="0.35">
      <c r="A4" s="126" t="s">
        <v>355</v>
      </c>
      <c r="B4" s="127" t="s">
        <v>356</v>
      </c>
      <c r="C4" s="128">
        <v>3</v>
      </c>
      <c r="D4" s="127" t="s">
        <v>344</v>
      </c>
      <c r="E4" s="128">
        <v>1.06</v>
      </c>
      <c r="F4" s="127" t="s">
        <v>339</v>
      </c>
      <c r="G4" s="129">
        <v>0</v>
      </c>
      <c r="H4" s="127" t="s">
        <v>347</v>
      </c>
      <c r="I4" s="128">
        <f>PRODUCT(E4,G4)+C4</f>
        <v>3</v>
      </c>
      <c r="J4" s="127" t="s">
        <v>349</v>
      </c>
      <c r="K4" s="129">
        <v>0</v>
      </c>
      <c r="L4" s="127" t="s">
        <v>349</v>
      </c>
      <c r="M4" s="130">
        <f>I4*K4</f>
        <v>0</v>
      </c>
      <c r="N4" s="127" t="s">
        <v>351</v>
      </c>
      <c r="O4" s="127"/>
      <c r="P4" s="127" t="s">
        <v>347</v>
      </c>
      <c r="Q4" s="127"/>
      <c r="R4" s="127" t="s">
        <v>347</v>
      </c>
      <c r="S4" s="130">
        <f>M4*4.33</f>
        <v>0</v>
      </c>
      <c r="T4" s="130">
        <v>0</v>
      </c>
      <c r="U4" s="184">
        <v>0</v>
      </c>
      <c r="V4" s="132">
        <v>0</v>
      </c>
      <c r="W4" s="131">
        <v>0</v>
      </c>
      <c r="X4" s="126" t="s">
        <v>339</v>
      </c>
      <c r="Y4" s="126">
        <v>4.33</v>
      </c>
      <c r="Z4" s="127" t="s">
        <v>347</v>
      </c>
      <c r="AA4" s="132">
        <v>0</v>
      </c>
      <c r="AB4" s="126" t="s">
        <v>339</v>
      </c>
      <c r="AC4" s="126">
        <v>16.5</v>
      </c>
      <c r="AD4" s="127" t="s">
        <v>347</v>
      </c>
      <c r="AE4" s="130">
        <v>0</v>
      </c>
      <c r="AF4" s="133">
        <v>0</v>
      </c>
    </row>
    <row r="5" spans="1:32" x14ac:dyDescent="0.35">
      <c r="A5" s="134" t="s">
        <v>357</v>
      </c>
      <c r="B5" s="135" t="s">
        <v>557</v>
      </c>
      <c r="C5" s="136">
        <v>3</v>
      </c>
      <c r="D5" s="135" t="s">
        <v>344</v>
      </c>
      <c r="E5" s="136">
        <v>1.06</v>
      </c>
      <c r="F5" s="137" t="s">
        <v>339</v>
      </c>
      <c r="G5" s="59">
        <v>0</v>
      </c>
      <c r="H5" s="138" t="s">
        <v>347</v>
      </c>
      <c r="I5" s="136">
        <f>PRODUCT(E5,G5)+C5</f>
        <v>3</v>
      </c>
      <c r="J5" s="139" t="s">
        <v>349</v>
      </c>
      <c r="K5" s="59">
        <v>0</v>
      </c>
      <c r="L5" s="138" t="s">
        <v>349</v>
      </c>
      <c r="M5" s="140">
        <f>I5*K5</f>
        <v>0</v>
      </c>
      <c r="N5" s="135" t="s">
        <v>351</v>
      </c>
      <c r="O5" s="135"/>
      <c r="P5" s="135" t="s">
        <v>347</v>
      </c>
      <c r="Q5" s="141"/>
      <c r="R5" s="135" t="s">
        <v>347</v>
      </c>
      <c r="S5" s="142">
        <f>M5*4.33</f>
        <v>0</v>
      </c>
      <c r="T5" s="189">
        <f>SUM(AE5,U5)</f>
        <v>0</v>
      </c>
      <c r="U5" s="189">
        <f>ROUND(0.25*AE5,2)</f>
        <v>0</v>
      </c>
      <c r="V5" s="190">
        <f>S5/16.5</f>
        <v>0</v>
      </c>
      <c r="W5" s="60">
        <v>0</v>
      </c>
      <c r="X5" s="143" t="s">
        <v>339</v>
      </c>
      <c r="Y5" s="144">
        <v>4.33</v>
      </c>
      <c r="Z5" s="135" t="s">
        <v>347</v>
      </c>
      <c r="AA5" s="145">
        <f>W5*4.33</f>
        <v>0</v>
      </c>
      <c r="AB5" s="134" t="s">
        <v>339</v>
      </c>
      <c r="AC5" s="134">
        <v>16.5</v>
      </c>
      <c r="AD5" s="135" t="s">
        <v>347</v>
      </c>
      <c r="AE5" s="140">
        <f>AA5*16.5</f>
        <v>0</v>
      </c>
      <c r="AF5" s="146" t="e">
        <f>V5/AA5</f>
        <v>#DIV/0!</v>
      </c>
    </row>
    <row r="6" spans="1:32" x14ac:dyDescent="0.35">
      <c r="A6" s="135" t="s">
        <v>41</v>
      </c>
      <c r="B6" s="877" t="s">
        <v>358</v>
      </c>
      <c r="C6" s="877"/>
      <c r="D6" s="877"/>
      <c r="E6" s="877"/>
      <c r="F6" s="877"/>
      <c r="G6" s="879"/>
      <c r="H6" s="877"/>
      <c r="I6" s="877"/>
      <c r="J6" s="877"/>
      <c r="K6" s="880"/>
      <c r="L6" s="877"/>
      <c r="M6" s="877"/>
      <c r="N6" s="877"/>
      <c r="O6" s="878"/>
      <c r="P6" s="878"/>
      <c r="Q6" s="878"/>
      <c r="R6" s="877"/>
      <c r="S6" s="877"/>
      <c r="T6" s="140"/>
      <c r="U6" s="185"/>
      <c r="V6" s="145"/>
      <c r="W6" s="147"/>
      <c r="X6" s="134"/>
      <c r="Y6" s="134"/>
      <c r="Z6" s="135"/>
      <c r="AA6" s="134"/>
      <c r="AB6" s="134"/>
      <c r="AC6" s="134"/>
      <c r="AD6" s="135"/>
      <c r="AE6" s="134"/>
      <c r="AF6" s="134"/>
    </row>
    <row r="7" spans="1:32" x14ac:dyDescent="0.35">
      <c r="A7" s="134" t="s">
        <v>357</v>
      </c>
      <c r="B7" s="135" t="s">
        <v>557</v>
      </c>
      <c r="C7" s="136">
        <v>3</v>
      </c>
      <c r="D7" s="135" t="s">
        <v>344</v>
      </c>
      <c r="E7" s="136">
        <v>1.06</v>
      </c>
      <c r="F7" s="137" t="s">
        <v>339</v>
      </c>
      <c r="G7" s="59">
        <v>0</v>
      </c>
      <c r="H7" s="138" t="s">
        <v>347</v>
      </c>
      <c r="I7" s="136">
        <f>PRODUCT(E7,G7)+C7</f>
        <v>3</v>
      </c>
      <c r="J7" s="148"/>
      <c r="K7" s="141"/>
      <c r="L7" s="141"/>
      <c r="M7" s="149"/>
      <c r="N7" s="137" t="s">
        <v>349</v>
      </c>
      <c r="O7" s="170"/>
      <c r="P7" s="138" t="s">
        <v>347</v>
      </c>
      <c r="Q7" s="59">
        <v>0</v>
      </c>
      <c r="R7" s="138" t="s">
        <v>347</v>
      </c>
      <c r="S7" s="142">
        <f>I7*Q7</f>
        <v>0</v>
      </c>
      <c r="T7" s="189">
        <f>SUM(AE7,U7)</f>
        <v>0</v>
      </c>
      <c r="U7" s="189">
        <f>ROUND(0.25*AE7,2)</f>
        <v>0</v>
      </c>
      <c r="V7" s="190">
        <f>S7/16.5</f>
        <v>0</v>
      </c>
      <c r="W7" s="60">
        <v>0</v>
      </c>
      <c r="X7" s="143" t="s">
        <v>339</v>
      </c>
      <c r="Y7" s="144">
        <v>4.33</v>
      </c>
      <c r="Z7" s="135" t="s">
        <v>347</v>
      </c>
      <c r="AA7" s="145">
        <f>W7*4.33</f>
        <v>0</v>
      </c>
      <c r="AB7" s="134" t="s">
        <v>339</v>
      </c>
      <c r="AC7" s="134">
        <v>16.5</v>
      </c>
      <c r="AD7" s="135" t="s">
        <v>347</v>
      </c>
      <c r="AE7" s="140">
        <f>AA7*16.5</f>
        <v>0</v>
      </c>
      <c r="AF7" s="146" t="e">
        <f>V7/AA7</f>
        <v>#DIV/0!</v>
      </c>
    </row>
    <row r="8" spans="1:32" x14ac:dyDescent="0.35">
      <c r="A8" s="150" t="s">
        <v>359</v>
      </c>
      <c r="B8" s="877" t="s">
        <v>360</v>
      </c>
      <c r="C8" s="878"/>
      <c r="D8" s="877"/>
      <c r="E8" s="878"/>
      <c r="F8" s="877"/>
      <c r="G8" s="879"/>
      <c r="H8" s="877"/>
      <c r="I8" s="877"/>
      <c r="J8" s="877"/>
      <c r="K8" s="878"/>
      <c r="L8" s="877"/>
      <c r="M8" s="877"/>
      <c r="N8" s="877"/>
      <c r="O8" s="880"/>
      <c r="P8" s="880"/>
      <c r="Q8" s="880"/>
      <c r="R8" s="877"/>
      <c r="S8" s="877"/>
      <c r="T8" s="140"/>
      <c r="U8" s="185"/>
      <c r="V8" s="145"/>
      <c r="W8" s="147"/>
      <c r="X8" s="134"/>
      <c r="Y8" s="134"/>
      <c r="Z8" s="135"/>
      <c r="AA8" s="134"/>
      <c r="AB8" s="134"/>
      <c r="AC8" s="134"/>
      <c r="AD8" s="135"/>
      <c r="AE8" s="134"/>
      <c r="AF8" s="134"/>
    </row>
    <row r="9" spans="1:32" x14ac:dyDescent="0.35">
      <c r="A9" s="171" t="s">
        <v>355</v>
      </c>
      <c r="B9" s="151" t="s">
        <v>557</v>
      </c>
      <c r="C9" s="61">
        <v>0</v>
      </c>
      <c r="D9" s="151" t="s">
        <v>344</v>
      </c>
      <c r="E9" s="61">
        <v>0</v>
      </c>
      <c r="F9" s="151" t="s">
        <v>339</v>
      </c>
      <c r="G9" s="59">
        <v>0</v>
      </c>
      <c r="H9" s="138" t="s">
        <v>347</v>
      </c>
      <c r="I9" s="136">
        <f>PRODUCT(E9,G9)+C9</f>
        <v>0</v>
      </c>
      <c r="J9" s="139" t="s">
        <v>349</v>
      </c>
      <c r="K9" s="59">
        <v>0</v>
      </c>
      <c r="L9" s="138" t="s">
        <v>349</v>
      </c>
      <c r="M9" s="140">
        <f>I9*K9</f>
        <v>0</v>
      </c>
      <c r="N9" s="135" t="s">
        <v>351</v>
      </c>
      <c r="O9" s="135"/>
      <c r="P9" s="135" t="s">
        <v>347</v>
      </c>
      <c r="Q9" s="141"/>
      <c r="R9" s="135" t="s">
        <v>347</v>
      </c>
      <c r="S9" s="142">
        <f>M9*4.33</f>
        <v>0</v>
      </c>
      <c r="T9" s="189">
        <f>SUM(AE9,U9)</f>
        <v>0</v>
      </c>
      <c r="U9" s="189">
        <f>ROUND(0.25*AE9,2)</f>
        <v>0</v>
      </c>
      <c r="V9" s="190">
        <f>S9/16.5</f>
        <v>0</v>
      </c>
      <c r="W9" s="60">
        <v>0</v>
      </c>
      <c r="X9" s="143" t="s">
        <v>339</v>
      </c>
      <c r="Y9" s="144">
        <v>4.33</v>
      </c>
      <c r="Z9" s="135" t="s">
        <v>347</v>
      </c>
      <c r="AA9" s="145">
        <f>W9*4.33</f>
        <v>0</v>
      </c>
      <c r="AB9" s="134" t="s">
        <v>339</v>
      </c>
      <c r="AC9" s="134">
        <v>16.5</v>
      </c>
      <c r="AD9" s="135" t="s">
        <v>347</v>
      </c>
      <c r="AE9" s="140">
        <f>AA9*16.5</f>
        <v>0</v>
      </c>
      <c r="AF9" s="146" t="e">
        <f>V9/AA9</f>
        <v>#DIV/0!</v>
      </c>
    </row>
    <row r="10" spans="1:32" x14ac:dyDescent="0.35">
      <c r="A10" s="152" t="s">
        <v>361</v>
      </c>
      <c r="B10" s="877" t="s">
        <v>558</v>
      </c>
      <c r="C10" s="879"/>
      <c r="D10" s="877"/>
      <c r="E10" s="879"/>
      <c r="F10" s="877"/>
      <c r="G10" s="879"/>
      <c r="H10" s="877"/>
      <c r="I10" s="877"/>
      <c r="J10" s="877"/>
      <c r="K10" s="880"/>
      <c r="L10" s="877"/>
      <c r="M10" s="877"/>
      <c r="N10" s="877"/>
      <c r="O10" s="878"/>
      <c r="P10" s="878"/>
      <c r="Q10" s="878"/>
      <c r="R10" s="877"/>
      <c r="S10" s="877"/>
      <c r="T10" s="140"/>
      <c r="U10" s="185"/>
      <c r="V10" s="145"/>
      <c r="W10" s="147"/>
      <c r="X10" s="134"/>
      <c r="Y10" s="134"/>
      <c r="Z10" s="135"/>
      <c r="AA10" s="134"/>
      <c r="AB10" s="134"/>
      <c r="AC10" s="134"/>
      <c r="AD10" s="135"/>
      <c r="AE10" s="134"/>
      <c r="AF10" s="134"/>
    </row>
    <row r="11" spans="1:32" x14ac:dyDescent="0.35">
      <c r="A11" s="171" t="s">
        <v>355</v>
      </c>
      <c r="B11" s="151" t="s">
        <v>557</v>
      </c>
      <c r="C11" s="61">
        <v>0</v>
      </c>
      <c r="D11" s="151" t="s">
        <v>344</v>
      </c>
      <c r="E11" s="61">
        <v>0</v>
      </c>
      <c r="F11" s="151" t="s">
        <v>339</v>
      </c>
      <c r="G11" s="59">
        <v>0</v>
      </c>
      <c r="H11" s="138" t="s">
        <v>347</v>
      </c>
      <c r="I11" s="136">
        <f>PRODUCT(E11,G11)+C11</f>
        <v>0</v>
      </c>
      <c r="J11" s="148"/>
      <c r="K11" s="141"/>
      <c r="L11" s="141"/>
      <c r="M11" s="149"/>
      <c r="N11" s="137" t="s">
        <v>339</v>
      </c>
      <c r="O11" s="170"/>
      <c r="P11" s="138" t="s">
        <v>347</v>
      </c>
      <c r="Q11" s="59">
        <v>0</v>
      </c>
      <c r="R11" s="138" t="s">
        <v>347</v>
      </c>
      <c r="S11" s="142">
        <f>I11*Q11</f>
        <v>0</v>
      </c>
      <c r="T11" s="189">
        <f>SUM(AE11,U11)</f>
        <v>0</v>
      </c>
      <c r="U11" s="189">
        <f>ROUND(0.25*AE11,2)</f>
        <v>0</v>
      </c>
      <c r="V11" s="190">
        <f>S11/16.5</f>
        <v>0</v>
      </c>
      <c r="W11" s="60">
        <v>0</v>
      </c>
      <c r="X11" s="143" t="s">
        <v>339</v>
      </c>
      <c r="Y11" s="144">
        <v>4.33</v>
      </c>
      <c r="Z11" s="135" t="s">
        <v>347</v>
      </c>
      <c r="AA11" s="145">
        <f>W11*4.33</f>
        <v>0</v>
      </c>
      <c r="AB11" s="134" t="s">
        <v>339</v>
      </c>
      <c r="AC11" s="134">
        <v>16.5</v>
      </c>
      <c r="AD11" s="135" t="s">
        <v>347</v>
      </c>
      <c r="AE11" s="140">
        <f>AA11*16.5</f>
        <v>0</v>
      </c>
      <c r="AF11" s="146" t="e">
        <f>V11/AA11</f>
        <v>#DIV/0!</v>
      </c>
    </row>
    <row r="12" spans="1:32" x14ac:dyDescent="0.35">
      <c r="A12" s="152" t="s">
        <v>362</v>
      </c>
      <c r="B12" s="878" t="s">
        <v>559</v>
      </c>
      <c r="C12" s="879"/>
      <c r="D12" s="878"/>
      <c r="E12" s="879"/>
      <c r="F12" s="878"/>
      <c r="G12" s="879"/>
      <c r="H12" s="878"/>
      <c r="I12" s="878"/>
      <c r="J12" s="878"/>
      <c r="K12" s="878"/>
      <c r="L12" s="878"/>
      <c r="M12" s="878"/>
      <c r="N12" s="878"/>
      <c r="O12" s="879"/>
      <c r="P12" s="879"/>
      <c r="Q12" s="879"/>
      <c r="R12" s="878"/>
      <c r="S12" s="878"/>
      <c r="T12" s="153"/>
      <c r="U12" s="186"/>
      <c r="V12" s="187"/>
      <c r="W12" s="147"/>
      <c r="X12" s="154"/>
      <c r="Y12" s="154"/>
      <c r="Z12" s="150"/>
      <c r="AA12" s="154"/>
      <c r="AB12" s="154"/>
      <c r="AC12" s="154"/>
      <c r="AD12" s="150"/>
      <c r="AE12" s="154"/>
      <c r="AF12" s="154"/>
    </row>
    <row r="13" spans="1:32" ht="110.25" customHeight="1" x14ac:dyDescent="0.35">
      <c r="A13" s="155" t="s">
        <v>363</v>
      </c>
      <c r="B13" s="156"/>
      <c r="C13" s="157"/>
      <c r="D13" s="158"/>
      <c r="E13" s="157"/>
      <c r="F13" s="158"/>
      <c r="G13" s="157"/>
      <c r="H13" s="158"/>
      <c r="I13" s="157"/>
      <c r="J13" s="158"/>
      <c r="K13" s="157"/>
      <c r="L13" s="158"/>
      <c r="M13" s="157"/>
      <c r="N13" s="157"/>
      <c r="O13" s="157"/>
      <c r="P13" s="158"/>
      <c r="Q13" s="157"/>
      <c r="R13" s="159"/>
      <c r="S13" s="881" t="s">
        <v>664</v>
      </c>
      <c r="T13" s="882"/>
      <c r="U13" s="882"/>
      <c r="V13" s="882"/>
      <c r="W13" s="882"/>
      <c r="X13" s="882"/>
      <c r="Y13" s="882"/>
      <c r="Z13" s="882"/>
      <c r="AA13" s="882"/>
      <c r="AB13" s="882"/>
      <c r="AC13" s="882"/>
      <c r="AD13" s="882"/>
      <c r="AE13" s="882"/>
      <c r="AF13" s="883"/>
    </row>
    <row r="14" spans="1:32" ht="33" customHeight="1" x14ac:dyDescent="0.35">
      <c r="A14" s="160"/>
      <c r="B14" s="161"/>
      <c r="C14" s="161"/>
      <c r="D14" s="162"/>
      <c r="E14" s="161"/>
      <c r="F14" s="162"/>
      <c r="G14" s="161"/>
      <c r="H14" s="162"/>
      <c r="I14" s="161"/>
      <c r="J14" s="162"/>
      <c r="K14" s="161"/>
      <c r="L14" s="162"/>
      <c r="M14" s="161"/>
      <c r="N14" s="161"/>
      <c r="O14" s="161"/>
      <c r="P14" s="162"/>
      <c r="Q14" s="161"/>
      <c r="R14" s="163"/>
      <c r="S14" s="884" t="s">
        <v>364</v>
      </c>
      <c r="T14" s="885"/>
      <c r="U14" s="885"/>
      <c r="V14" s="885"/>
      <c r="W14" s="885"/>
      <c r="X14" s="885"/>
      <c r="Y14" s="885"/>
      <c r="Z14" s="885"/>
      <c r="AA14" s="885"/>
      <c r="AB14" s="885"/>
      <c r="AC14" s="885"/>
      <c r="AD14" s="885"/>
      <c r="AE14" s="885"/>
      <c r="AF14" s="886"/>
    </row>
    <row r="15" spans="1:32" ht="18.5" x14ac:dyDescent="0.45">
      <c r="A15" s="899" t="s">
        <v>451</v>
      </c>
      <c r="B15" s="899"/>
      <c r="C15" s="899"/>
      <c r="D15" s="899"/>
      <c r="E15" s="899"/>
      <c r="F15" s="899"/>
      <c r="G15" s="899"/>
      <c r="H15" s="899"/>
      <c r="I15" s="899"/>
      <c r="J15" s="899"/>
      <c r="K15" s="899"/>
      <c r="L15" s="899"/>
      <c r="M15" s="899"/>
      <c r="N15" s="899"/>
      <c r="O15" s="899"/>
      <c r="P15" s="899"/>
      <c r="Q15" s="899"/>
      <c r="R15" s="899"/>
      <c r="S15" s="899"/>
      <c r="T15" s="899"/>
      <c r="U15" s="899"/>
      <c r="V15" s="899"/>
      <c r="W15" s="899"/>
      <c r="X15" s="899"/>
      <c r="Y15" s="899"/>
      <c r="Z15" s="899"/>
      <c r="AA15" s="899"/>
      <c r="AB15" s="899"/>
      <c r="AC15" s="899"/>
      <c r="AD15" s="899"/>
      <c r="AE15" s="899"/>
      <c r="AF15" s="899"/>
    </row>
    <row r="16" spans="1:32" ht="43.5" x14ac:dyDescent="0.35">
      <c r="A16" s="887" t="s">
        <v>341</v>
      </c>
      <c r="B16" s="888"/>
      <c r="C16" s="887" t="s">
        <v>446</v>
      </c>
      <c r="D16" s="907"/>
      <c r="E16" s="907"/>
      <c r="F16" s="907"/>
      <c r="G16" s="907"/>
      <c r="H16" s="888"/>
      <c r="I16" s="164" t="s">
        <v>447</v>
      </c>
      <c r="J16" s="121" t="s">
        <v>339</v>
      </c>
      <c r="K16" s="120" t="s">
        <v>453</v>
      </c>
      <c r="L16" s="120"/>
      <c r="M16" s="164" t="s">
        <v>12</v>
      </c>
      <c r="N16" s="121" t="s">
        <v>339</v>
      </c>
      <c r="O16" s="121"/>
      <c r="P16" s="121" t="s">
        <v>347</v>
      </c>
      <c r="Q16" s="120" t="s">
        <v>520</v>
      </c>
      <c r="R16" s="121" t="s">
        <v>347</v>
      </c>
      <c r="S16" s="195" t="s">
        <v>468</v>
      </c>
      <c r="T16" s="120" t="s">
        <v>662</v>
      </c>
      <c r="U16" s="120" t="s">
        <v>663</v>
      </c>
      <c r="V16" s="120" t="s">
        <v>470</v>
      </c>
      <c r="W16" s="56" t="s">
        <v>448</v>
      </c>
      <c r="X16" s="124" t="s">
        <v>339</v>
      </c>
      <c r="Y16" s="124">
        <v>4.33</v>
      </c>
      <c r="Z16" s="124" t="s">
        <v>347</v>
      </c>
      <c r="AA16" s="56" t="s">
        <v>353</v>
      </c>
      <c r="AB16" s="124" t="s">
        <v>339</v>
      </c>
      <c r="AC16" s="124">
        <v>16.5</v>
      </c>
      <c r="AD16" s="124" t="s">
        <v>347</v>
      </c>
      <c r="AE16" s="56" t="s">
        <v>354</v>
      </c>
      <c r="AF16" s="194" t="s">
        <v>469</v>
      </c>
    </row>
    <row r="17" spans="1:32" x14ac:dyDescent="0.35">
      <c r="A17" s="889" t="s">
        <v>449</v>
      </c>
      <c r="B17" s="890"/>
      <c r="C17" s="759" t="s">
        <v>560</v>
      </c>
      <c r="D17" s="759"/>
      <c r="E17" s="759"/>
      <c r="F17" s="759"/>
      <c r="G17" s="759"/>
      <c r="H17" s="759"/>
      <c r="I17" s="165">
        <v>0</v>
      </c>
      <c r="J17" s="166" t="s">
        <v>339</v>
      </c>
      <c r="K17" s="167">
        <v>0</v>
      </c>
      <c r="L17" s="157"/>
      <c r="M17" s="188">
        <v>0</v>
      </c>
      <c r="N17" s="166" t="s">
        <v>339</v>
      </c>
      <c r="O17" s="166"/>
      <c r="P17" s="168" t="s">
        <v>347</v>
      </c>
      <c r="Q17" s="167">
        <v>0</v>
      </c>
      <c r="R17" s="168" t="s">
        <v>347</v>
      </c>
      <c r="S17" s="130">
        <f>M17*4.33</f>
        <v>0</v>
      </c>
      <c r="T17" s="130">
        <v>0</v>
      </c>
      <c r="U17" s="184">
        <v>0</v>
      </c>
      <c r="V17" s="132">
        <v>0</v>
      </c>
      <c r="W17" s="131">
        <v>0</v>
      </c>
      <c r="X17" s="126" t="s">
        <v>339</v>
      </c>
      <c r="Y17" s="126">
        <v>4.33</v>
      </c>
      <c r="Z17" s="127" t="s">
        <v>347</v>
      </c>
      <c r="AA17" s="132">
        <v>0</v>
      </c>
      <c r="AB17" s="126" t="s">
        <v>339</v>
      </c>
      <c r="AC17" s="126">
        <v>16.5</v>
      </c>
      <c r="AD17" s="127" t="s">
        <v>347</v>
      </c>
      <c r="AE17" s="130">
        <v>0</v>
      </c>
      <c r="AF17" s="133">
        <v>0</v>
      </c>
    </row>
    <row r="18" spans="1:32" x14ac:dyDescent="0.35">
      <c r="A18" s="891" t="s">
        <v>355</v>
      </c>
      <c r="B18" s="892"/>
      <c r="C18" s="641"/>
      <c r="D18" s="642"/>
      <c r="E18" s="642"/>
      <c r="F18" s="642"/>
      <c r="G18" s="642"/>
      <c r="H18" s="643"/>
      <c r="I18" s="117">
        <v>0</v>
      </c>
      <c r="J18" s="151" t="s">
        <v>339</v>
      </c>
      <c r="K18" s="59">
        <v>0</v>
      </c>
      <c r="L18" s="148"/>
      <c r="M18" s="141"/>
      <c r="N18" s="141"/>
      <c r="O18" s="141"/>
      <c r="P18" s="138" t="s">
        <v>347</v>
      </c>
      <c r="Q18" s="149"/>
      <c r="R18" s="138" t="s">
        <v>347</v>
      </c>
      <c r="S18" s="196">
        <f>I18*K18</f>
        <v>0</v>
      </c>
      <c r="T18" s="189">
        <f>SUM(AE18,U18)</f>
        <v>0</v>
      </c>
      <c r="U18" s="189">
        <f>ROUND(0.25*AE18,2)</f>
        <v>0</v>
      </c>
      <c r="V18" s="190">
        <f>S18/16.5</f>
        <v>0</v>
      </c>
      <c r="W18" s="60">
        <v>0</v>
      </c>
      <c r="X18" s="191" t="s">
        <v>339</v>
      </c>
      <c r="Y18" s="134">
        <v>4.33</v>
      </c>
      <c r="Z18" s="135" t="s">
        <v>347</v>
      </c>
      <c r="AA18" s="145">
        <f>W18*4.33</f>
        <v>0</v>
      </c>
      <c r="AB18" s="134" t="s">
        <v>339</v>
      </c>
      <c r="AC18" s="134">
        <v>16.5</v>
      </c>
      <c r="AD18" s="135" t="s">
        <v>347</v>
      </c>
      <c r="AE18" s="140">
        <f>AA18*16.5</f>
        <v>0</v>
      </c>
      <c r="AF18" s="197" t="e">
        <f>V18/AA18</f>
        <v>#DIV/0!</v>
      </c>
    </row>
    <row r="19" spans="1:32" x14ac:dyDescent="0.35">
      <c r="A19" s="891" t="s">
        <v>355</v>
      </c>
      <c r="B19" s="892"/>
      <c r="C19" s="641"/>
      <c r="D19" s="642"/>
      <c r="E19" s="642"/>
      <c r="F19" s="642"/>
      <c r="G19" s="642"/>
      <c r="H19" s="643"/>
      <c r="I19" s="117">
        <v>0</v>
      </c>
      <c r="J19" s="151" t="s">
        <v>339</v>
      </c>
      <c r="K19" s="59">
        <v>0</v>
      </c>
      <c r="L19" s="148"/>
      <c r="M19" s="141"/>
      <c r="N19" s="141"/>
      <c r="O19" s="141"/>
      <c r="P19" s="138" t="s">
        <v>347</v>
      </c>
      <c r="Q19" s="226"/>
      <c r="R19" s="138" t="s">
        <v>347</v>
      </c>
      <c r="S19" s="196">
        <f>I19*K19</f>
        <v>0</v>
      </c>
      <c r="T19" s="189">
        <f>SUM(AE19,U19)</f>
        <v>0</v>
      </c>
      <c r="U19" s="189">
        <f>ROUND(0.25*AE19,2)</f>
        <v>0</v>
      </c>
      <c r="V19" s="190">
        <f>S19/16.5</f>
        <v>0</v>
      </c>
      <c r="W19" s="60">
        <v>0</v>
      </c>
      <c r="X19" s="191" t="s">
        <v>339</v>
      </c>
      <c r="Y19" s="134">
        <v>4.33</v>
      </c>
      <c r="Z19" s="135" t="s">
        <v>347</v>
      </c>
      <c r="AA19" s="145">
        <f>W19*4.33</f>
        <v>0</v>
      </c>
      <c r="AB19" s="134" t="s">
        <v>339</v>
      </c>
      <c r="AC19" s="134">
        <v>16.5</v>
      </c>
      <c r="AD19" s="135" t="s">
        <v>347</v>
      </c>
      <c r="AE19" s="140">
        <f>AA19*16.5</f>
        <v>0</v>
      </c>
      <c r="AF19" s="197" t="e">
        <f>V19/AA19</f>
        <v>#DIV/0!</v>
      </c>
    </row>
    <row r="20" spans="1:32" x14ac:dyDescent="0.35">
      <c r="A20" s="891" t="s">
        <v>355</v>
      </c>
      <c r="B20" s="892"/>
      <c r="C20" s="641"/>
      <c r="D20" s="642"/>
      <c r="E20" s="642"/>
      <c r="F20" s="642"/>
      <c r="G20" s="642"/>
      <c r="H20" s="643"/>
      <c r="I20" s="223"/>
      <c r="J20" s="141"/>
      <c r="K20" s="149"/>
      <c r="L20" s="141"/>
      <c r="M20" s="117">
        <v>0</v>
      </c>
      <c r="N20" s="224" t="s">
        <v>382</v>
      </c>
      <c r="O20" s="225">
        <v>16.5</v>
      </c>
      <c r="P20" s="151" t="s">
        <v>347</v>
      </c>
      <c r="Q20" s="227">
        <f>M20/O20</f>
        <v>0</v>
      </c>
      <c r="R20" s="138" t="s">
        <v>347</v>
      </c>
      <c r="S20" s="196">
        <f>M20</f>
        <v>0</v>
      </c>
      <c r="T20" s="189">
        <f>SUM(AE20,U20)</f>
        <v>0</v>
      </c>
      <c r="U20" s="189">
        <f>ROUND(0.25*AE20,2)</f>
        <v>0</v>
      </c>
      <c r="V20" s="190">
        <f>S20/16.5</f>
        <v>0</v>
      </c>
      <c r="W20" s="60">
        <v>0</v>
      </c>
      <c r="X20" s="191" t="s">
        <v>339</v>
      </c>
      <c r="Y20" s="134">
        <v>4.33</v>
      </c>
      <c r="Z20" s="135" t="s">
        <v>347</v>
      </c>
      <c r="AA20" s="145">
        <f>W20*4.33</f>
        <v>0</v>
      </c>
      <c r="AB20" s="134" t="s">
        <v>339</v>
      </c>
      <c r="AC20" s="134">
        <v>16.5</v>
      </c>
      <c r="AD20" s="135" t="s">
        <v>347</v>
      </c>
      <c r="AE20" s="140">
        <f>AA20*16.5</f>
        <v>0</v>
      </c>
      <c r="AF20" s="197" t="e">
        <f>V20/AA20</f>
        <v>#DIV/0!</v>
      </c>
    </row>
    <row r="21" spans="1:32" x14ac:dyDescent="0.35">
      <c r="A21" s="891" t="s">
        <v>355</v>
      </c>
      <c r="B21" s="892"/>
      <c r="C21" s="641"/>
      <c r="D21" s="642"/>
      <c r="E21" s="642"/>
      <c r="F21" s="642"/>
      <c r="G21" s="642"/>
      <c r="H21" s="643"/>
      <c r="I21" s="223"/>
      <c r="J21" s="141"/>
      <c r="K21" s="149"/>
      <c r="L21" s="141"/>
      <c r="M21" s="117">
        <v>0</v>
      </c>
      <c r="N21" s="224" t="s">
        <v>382</v>
      </c>
      <c r="O21" s="225">
        <v>16.5</v>
      </c>
      <c r="P21" s="151" t="s">
        <v>347</v>
      </c>
      <c r="Q21" s="228">
        <f>M21/O21</f>
        <v>0</v>
      </c>
      <c r="R21" s="138" t="s">
        <v>347</v>
      </c>
      <c r="S21" s="196">
        <f>M21</f>
        <v>0</v>
      </c>
      <c r="T21" s="189">
        <f>SUM(AE21,U21)</f>
        <v>0</v>
      </c>
      <c r="U21" s="189">
        <f>ROUND(0.25*AE21,2)</f>
        <v>0</v>
      </c>
      <c r="V21" s="190">
        <f>S21/16.5</f>
        <v>0</v>
      </c>
      <c r="W21" s="60">
        <v>0</v>
      </c>
      <c r="X21" s="191" t="s">
        <v>339</v>
      </c>
      <c r="Y21" s="134">
        <v>4.33</v>
      </c>
      <c r="Z21" s="135" t="s">
        <v>347</v>
      </c>
      <c r="AA21" s="145">
        <f>W21*4.33</f>
        <v>0</v>
      </c>
      <c r="AB21" s="134" t="s">
        <v>339</v>
      </c>
      <c r="AC21" s="134">
        <v>16.5</v>
      </c>
      <c r="AD21" s="135" t="s">
        <v>347</v>
      </c>
      <c r="AE21" s="140">
        <f>AA21*16.5</f>
        <v>0</v>
      </c>
      <c r="AF21" s="197" t="e">
        <f>V21/AA21</f>
        <v>#DIV/0!</v>
      </c>
    </row>
    <row r="22" spans="1:32" ht="110.25" customHeight="1" x14ac:dyDescent="0.35">
      <c r="A22" s="155" t="s">
        <v>363</v>
      </c>
      <c r="B22" s="156"/>
      <c r="C22" s="157"/>
      <c r="D22" s="158"/>
      <c r="E22" s="157"/>
      <c r="F22" s="158"/>
      <c r="G22" s="157"/>
      <c r="H22" s="158"/>
      <c r="I22" s="157"/>
      <c r="J22" s="158"/>
      <c r="K22" s="157"/>
      <c r="L22" s="158"/>
      <c r="M22" s="157"/>
      <c r="N22" s="157"/>
      <c r="O22" s="157"/>
      <c r="P22" s="158"/>
      <c r="Q22" s="222"/>
      <c r="R22" s="159"/>
      <c r="S22" s="881" t="s">
        <v>664</v>
      </c>
      <c r="T22" s="882"/>
      <c r="U22" s="882"/>
      <c r="V22" s="882"/>
      <c r="W22" s="882"/>
      <c r="X22" s="882"/>
      <c r="Y22" s="882"/>
      <c r="Z22" s="882"/>
      <c r="AA22" s="882"/>
      <c r="AB22" s="882"/>
      <c r="AC22" s="882"/>
      <c r="AD22" s="882"/>
      <c r="AE22" s="882"/>
      <c r="AF22" s="883"/>
    </row>
    <row r="23" spans="1:32" ht="18.5" x14ac:dyDescent="0.35">
      <c r="A23" s="169"/>
      <c r="B23" s="166"/>
      <c r="C23" s="166"/>
      <c r="D23" s="170"/>
      <c r="E23" s="166"/>
      <c r="F23" s="170"/>
      <c r="G23" s="166"/>
      <c r="H23" s="170"/>
      <c r="I23" s="166"/>
      <c r="J23" s="170"/>
      <c r="K23" s="166"/>
      <c r="L23" s="170"/>
      <c r="M23" s="166"/>
      <c r="N23" s="166"/>
      <c r="O23" s="166"/>
      <c r="P23" s="170"/>
      <c r="Q23" s="166"/>
      <c r="R23" s="170"/>
      <c r="S23" s="900" t="s">
        <v>452</v>
      </c>
      <c r="T23" s="901"/>
      <c r="U23" s="901"/>
      <c r="V23" s="901"/>
      <c r="W23" s="901"/>
      <c r="X23" s="901"/>
      <c r="Y23" s="901"/>
      <c r="Z23" s="901"/>
      <c r="AA23" s="901"/>
      <c r="AB23" s="901"/>
      <c r="AC23" s="901"/>
      <c r="AD23" s="901"/>
      <c r="AE23" s="901"/>
      <c r="AF23" s="902"/>
    </row>
    <row r="24" spans="1:32" ht="15" customHeight="1" x14ac:dyDescent="0.35">
      <c r="A24" s="160"/>
      <c r="B24" s="161"/>
      <c r="C24" s="161"/>
      <c r="D24" s="162"/>
      <c r="E24" s="161"/>
      <c r="F24" s="162"/>
      <c r="G24" s="161"/>
      <c r="H24" s="162"/>
      <c r="I24" s="161"/>
      <c r="J24" s="162"/>
      <c r="K24" s="161"/>
      <c r="L24" s="162"/>
      <c r="M24" s="161"/>
      <c r="N24" s="161"/>
      <c r="O24" s="161"/>
      <c r="P24" s="162"/>
      <c r="Q24" s="161"/>
      <c r="R24" s="162"/>
      <c r="S24" s="903"/>
      <c r="T24" s="904"/>
      <c r="U24" s="904"/>
      <c r="V24" s="904"/>
      <c r="W24" s="904"/>
      <c r="X24" s="904"/>
      <c r="Y24" s="904"/>
      <c r="Z24" s="904"/>
      <c r="AA24" s="904"/>
      <c r="AB24" s="904"/>
      <c r="AC24" s="904"/>
      <c r="AD24" s="904"/>
      <c r="AE24" s="904"/>
      <c r="AF24" s="905"/>
    </row>
    <row r="25" spans="1:32" ht="18.5" x14ac:dyDescent="0.35">
      <c r="A25" s="172" t="s">
        <v>456</v>
      </c>
      <c r="B25" s="118"/>
      <c r="C25" s="118"/>
      <c r="D25" s="119"/>
      <c r="E25" s="118"/>
      <c r="F25" s="119"/>
      <c r="G25" s="118"/>
      <c r="H25" s="119"/>
      <c r="I25" s="118"/>
      <c r="J25" s="119"/>
      <c r="K25" s="118"/>
      <c r="L25" s="119"/>
      <c r="M25" s="118"/>
      <c r="N25" s="118"/>
      <c r="O25" s="118"/>
      <c r="P25" s="119"/>
      <c r="Q25" s="118"/>
      <c r="R25" s="119"/>
      <c r="S25" s="118"/>
      <c r="T25" s="118"/>
      <c r="U25" s="118"/>
      <c r="V25" s="118"/>
      <c r="W25" s="118"/>
      <c r="X25" s="118"/>
      <c r="Y25" s="118"/>
      <c r="Z25" s="119"/>
      <c r="AA25" s="118"/>
      <c r="AB25" s="118"/>
      <c r="AC25" s="118"/>
      <c r="AD25" s="119"/>
      <c r="AE25" s="118"/>
      <c r="AF25" s="118"/>
    </row>
    <row r="26" spans="1:32" x14ac:dyDescent="0.35">
      <c r="A26" s="874" t="s">
        <v>457</v>
      </c>
      <c r="B26" s="875"/>
      <c r="C26" s="875"/>
      <c r="D26" s="875"/>
      <c r="E26" s="875"/>
      <c r="F26" s="875"/>
      <c r="G26" s="876"/>
      <c r="H26" s="871" t="s">
        <v>463</v>
      </c>
      <c r="I26" s="872"/>
      <c r="J26" s="873"/>
      <c r="K26" s="166"/>
      <c r="L26" s="170"/>
      <c r="M26" s="193" t="s">
        <v>476</v>
      </c>
      <c r="N26" s="166"/>
      <c r="O26" s="166"/>
      <c r="P26" s="170"/>
      <c r="Q26" s="166"/>
      <c r="R26" s="170"/>
      <c r="S26" s="166"/>
      <c r="T26" s="166"/>
      <c r="U26" s="166"/>
      <c r="V26" s="166"/>
      <c r="W26" s="166"/>
      <c r="X26" s="166"/>
      <c r="Y26" s="166"/>
      <c r="Z26" s="170"/>
      <c r="AA26" s="166"/>
      <c r="AB26" s="166"/>
      <c r="AC26" s="166"/>
      <c r="AD26" s="170"/>
      <c r="AE26" s="166"/>
      <c r="AF26" s="166"/>
    </row>
    <row r="27" spans="1:32" x14ac:dyDescent="0.35">
      <c r="A27" s="178">
        <v>0</v>
      </c>
      <c r="B27" s="174" t="s">
        <v>464</v>
      </c>
      <c r="C27" s="663">
        <v>0</v>
      </c>
      <c r="D27" s="663"/>
      <c r="E27" s="663"/>
      <c r="F27" s="207"/>
      <c r="G27" s="175" t="s">
        <v>347</v>
      </c>
      <c r="H27" s="906">
        <f>(B28*100)</f>
        <v>0</v>
      </c>
      <c r="I27" s="906"/>
      <c r="J27" s="906"/>
      <c r="K27" s="173"/>
      <c r="L27" s="170"/>
      <c r="M27" s="173" t="s">
        <v>473</v>
      </c>
      <c r="N27" s="166"/>
      <c r="O27" s="166"/>
      <c r="P27" s="170"/>
      <c r="Q27" s="166"/>
      <c r="R27" s="170"/>
      <c r="S27" s="166"/>
      <c r="T27" s="166"/>
      <c r="U27" s="166"/>
      <c r="V27" s="166"/>
      <c r="W27" s="166"/>
      <c r="X27" s="166"/>
      <c r="Y27" s="166"/>
      <c r="Z27" s="170"/>
      <c r="AA27" s="166"/>
      <c r="AB27" s="166"/>
      <c r="AC27" s="166"/>
      <c r="AD27" s="170"/>
      <c r="AE27" s="166"/>
      <c r="AF27" s="166"/>
    </row>
    <row r="28" spans="1:32" hidden="1" x14ac:dyDescent="0.35">
      <c r="A28" s="156">
        <f>A27*C27</f>
        <v>0</v>
      </c>
      <c r="B28" s="166">
        <f>A28/100</f>
        <v>0</v>
      </c>
      <c r="C28" s="157"/>
      <c r="D28" s="158"/>
      <c r="E28" s="157"/>
      <c r="F28" s="170"/>
      <c r="G28" s="166"/>
      <c r="H28" s="158"/>
      <c r="I28" s="157"/>
      <c r="J28" s="208"/>
      <c r="K28" s="166"/>
      <c r="L28" s="170"/>
      <c r="M28" s="166"/>
      <c r="N28" s="166"/>
      <c r="O28" s="166"/>
      <c r="P28" s="170"/>
      <c r="Q28" s="166"/>
      <c r="R28" s="170"/>
      <c r="S28" s="166"/>
      <c r="T28" s="166"/>
      <c r="U28" s="166"/>
      <c r="V28" s="166"/>
      <c r="W28" s="166"/>
      <c r="X28" s="166"/>
      <c r="Y28" s="166"/>
      <c r="Z28" s="170"/>
      <c r="AA28" s="166"/>
      <c r="AB28" s="166"/>
      <c r="AC28" s="166"/>
      <c r="AD28" s="170"/>
      <c r="AE28" s="166"/>
      <c r="AF28" s="166"/>
    </row>
    <row r="29" spans="1:32" x14ac:dyDescent="0.35">
      <c r="A29" s="160"/>
      <c r="B29" s="161"/>
      <c r="C29" s="161"/>
      <c r="D29" s="162"/>
      <c r="E29" s="161"/>
      <c r="F29" s="162"/>
      <c r="G29" s="161"/>
      <c r="H29" s="162"/>
      <c r="I29" s="161"/>
      <c r="J29" s="163"/>
      <c r="K29" s="166"/>
      <c r="L29" s="170"/>
      <c r="M29" s="166"/>
      <c r="N29" s="166"/>
      <c r="O29" s="166"/>
      <c r="P29" s="170"/>
      <c r="Q29" s="166"/>
      <c r="R29" s="170"/>
      <c r="S29" s="166"/>
      <c r="T29" s="166"/>
      <c r="U29" s="166"/>
      <c r="V29" s="166"/>
      <c r="W29" s="166"/>
      <c r="X29" s="166"/>
      <c r="Y29" s="166"/>
      <c r="Z29" s="170"/>
      <c r="AA29" s="166"/>
      <c r="AB29" s="166"/>
      <c r="AC29" s="166"/>
      <c r="AD29" s="170"/>
      <c r="AE29" s="166"/>
      <c r="AF29" s="166"/>
    </row>
    <row r="30" spans="1:32" x14ac:dyDescent="0.35">
      <c r="A30" s="874" t="s">
        <v>458</v>
      </c>
      <c r="B30" s="875"/>
      <c r="C30" s="875"/>
      <c r="D30" s="875"/>
      <c r="E30" s="875"/>
      <c r="F30" s="875"/>
      <c r="G30" s="876"/>
      <c r="H30" s="871" t="s">
        <v>463</v>
      </c>
      <c r="I30" s="872"/>
      <c r="J30" s="873"/>
      <c r="K30" s="166"/>
      <c r="L30" s="170"/>
      <c r="M30" s="166"/>
      <c r="N30" s="166"/>
      <c r="O30" s="166"/>
      <c r="P30" s="170"/>
      <c r="Q30" s="166"/>
      <c r="R30" s="170"/>
      <c r="S30" s="166"/>
      <c r="T30" s="166"/>
      <c r="U30" s="166"/>
      <c r="V30" s="166"/>
      <c r="W30" s="166"/>
      <c r="X30" s="166"/>
      <c r="Y30" s="166"/>
      <c r="Z30" s="170"/>
      <c r="AA30" s="166"/>
      <c r="AB30" s="166"/>
      <c r="AC30" s="166"/>
      <c r="AD30" s="170"/>
      <c r="AE30" s="166"/>
      <c r="AF30" s="166"/>
    </row>
    <row r="31" spans="1:32" x14ac:dyDescent="0.35">
      <c r="A31" s="52">
        <v>0</v>
      </c>
      <c r="B31" s="174" t="s">
        <v>459</v>
      </c>
      <c r="C31" s="663">
        <v>0</v>
      </c>
      <c r="D31" s="663"/>
      <c r="E31" s="663"/>
      <c r="F31" s="207"/>
      <c r="G31" s="175" t="s">
        <v>347</v>
      </c>
      <c r="H31" s="893" t="e">
        <f>B32*1%</f>
        <v>#DIV/0!</v>
      </c>
      <c r="I31" s="893"/>
      <c r="J31" s="893"/>
      <c r="K31" s="173"/>
      <c r="L31" s="170"/>
      <c r="M31" s="173" t="s">
        <v>474</v>
      </c>
      <c r="N31" s="166"/>
      <c r="O31" s="166"/>
      <c r="P31" s="170"/>
      <c r="Q31" s="166"/>
      <c r="R31" s="170"/>
      <c r="S31" s="166"/>
      <c r="T31" s="166"/>
      <c r="U31" s="166"/>
      <c r="V31" s="166"/>
      <c r="W31" s="166"/>
      <c r="X31" s="166"/>
      <c r="Y31" s="166"/>
      <c r="Z31" s="170"/>
      <c r="AA31" s="166"/>
      <c r="AB31" s="166"/>
      <c r="AC31" s="166"/>
      <c r="AD31" s="170"/>
      <c r="AE31" s="166"/>
      <c r="AF31" s="166"/>
    </row>
    <row r="32" spans="1:32" hidden="1" x14ac:dyDescent="0.35">
      <c r="A32" s="176">
        <f>A31*100</f>
        <v>0</v>
      </c>
      <c r="B32" s="177" t="e">
        <f>A32/C31</f>
        <v>#DIV/0!</v>
      </c>
      <c r="C32" s="157"/>
      <c r="D32" s="158"/>
      <c r="E32" s="157"/>
      <c r="F32" s="170"/>
      <c r="G32" s="166"/>
      <c r="H32" s="158"/>
      <c r="I32" s="157"/>
      <c r="J32" s="208"/>
      <c r="K32" s="166"/>
      <c r="L32" s="170"/>
      <c r="M32" s="166"/>
      <c r="N32" s="166"/>
      <c r="O32" s="166"/>
      <c r="P32" s="170"/>
      <c r="Q32" s="166"/>
      <c r="R32" s="170"/>
      <c r="S32" s="166"/>
      <c r="T32" s="166"/>
      <c r="U32" s="166"/>
      <c r="V32" s="166"/>
      <c r="W32" s="166"/>
      <c r="X32" s="166"/>
      <c r="Y32" s="166"/>
      <c r="Z32" s="170"/>
      <c r="AA32" s="166"/>
      <c r="AB32" s="166"/>
      <c r="AC32" s="166"/>
      <c r="AD32" s="170"/>
      <c r="AE32" s="166"/>
      <c r="AF32" s="166"/>
    </row>
    <row r="33" spans="1:32" x14ac:dyDescent="0.35">
      <c r="A33" s="160"/>
      <c r="B33" s="161"/>
      <c r="C33" s="161"/>
      <c r="D33" s="162"/>
      <c r="E33" s="161"/>
      <c r="F33" s="162"/>
      <c r="G33" s="161"/>
      <c r="H33" s="162"/>
      <c r="I33" s="161"/>
      <c r="J33" s="163"/>
      <c r="K33" s="166"/>
      <c r="L33" s="170"/>
      <c r="M33" s="166"/>
      <c r="N33" s="166"/>
      <c r="O33" s="166"/>
      <c r="P33" s="170"/>
      <c r="Q33" s="166"/>
      <c r="R33" s="170"/>
      <c r="S33" s="166"/>
      <c r="T33" s="166"/>
      <c r="U33" s="166"/>
      <c r="V33" s="166"/>
      <c r="W33" s="166"/>
      <c r="X33" s="166"/>
      <c r="Y33" s="166"/>
      <c r="Z33" s="170"/>
      <c r="AA33" s="166"/>
      <c r="AB33" s="166"/>
      <c r="AC33" s="166"/>
      <c r="AD33" s="170"/>
      <c r="AE33" s="166"/>
      <c r="AF33" s="166"/>
    </row>
    <row r="34" spans="1:32" x14ac:dyDescent="0.35">
      <c r="A34" s="895" t="s">
        <v>460</v>
      </c>
      <c r="B34" s="896"/>
      <c r="C34" s="896"/>
      <c r="D34" s="896"/>
      <c r="E34" s="896"/>
      <c r="F34" s="896"/>
      <c r="G34" s="897"/>
      <c r="H34" s="871" t="s">
        <v>463</v>
      </c>
      <c r="I34" s="872"/>
      <c r="J34" s="873"/>
      <c r="K34" s="166"/>
      <c r="L34" s="170"/>
      <c r="M34" s="166"/>
      <c r="N34" s="166"/>
      <c r="O34" s="166"/>
      <c r="P34" s="170"/>
      <c r="Q34" s="166"/>
      <c r="R34" s="170"/>
      <c r="S34" s="166"/>
      <c r="T34" s="166"/>
      <c r="U34" s="166"/>
      <c r="V34" s="166"/>
      <c r="W34" s="166"/>
      <c r="X34" s="166"/>
      <c r="Y34" s="166"/>
      <c r="Z34" s="170"/>
      <c r="AA34" s="166"/>
      <c r="AB34" s="166"/>
      <c r="AC34" s="166"/>
      <c r="AD34" s="170"/>
      <c r="AE34" s="166"/>
      <c r="AF34" s="166"/>
    </row>
    <row r="35" spans="1:32" x14ac:dyDescent="0.35">
      <c r="A35" s="52">
        <v>0</v>
      </c>
      <c r="B35" s="174" t="s">
        <v>461</v>
      </c>
      <c r="C35" s="663">
        <v>0</v>
      </c>
      <c r="D35" s="663"/>
      <c r="E35" s="663"/>
      <c r="F35" s="207"/>
      <c r="G35" s="175" t="s">
        <v>347</v>
      </c>
      <c r="H35" s="893" t="e">
        <f>(C36*100%)</f>
        <v>#DIV/0!</v>
      </c>
      <c r="I35" s="893"/>
      <c r="J35" s="893"/>
      <c r="K35" s="192"/>
      <c r="L35" s="170"/>
      <c r="M35" s="192" t="s">
        <v>475</v>
      </c>
      <c r="N35" s="166"/>
      <c r="O35" s="166"/>
      <c r="P35" s="170"/>
      <c r="Q35" s="166"/>
      <c r="R35" s="170"/>
      <c r="S35" s="166"/>
      <c r="T35" s="166"/>
      <c r="U35" s="166"/>
      <c r="V35" s="166"/>
      <c r="W35" s="166"/>
      <c r="X35" s="166"/>
      <c r="Y35" s="166"/>
      <c r="Z35" s="170"/>
      <c r="AA35" s="166"/>
      <c r="AB35" s="166"/>
      <c r="AC35" s="166"/>
      <c r="AD35" s="170"/>
      <c r="AE35" s="166"/>
      <c r="AF35" s="166"/>
    </row>
    <row r="36" spans="1:32" hidden="1" x14ac:dyDescent="0.35">
      <c r="A36" s="176">
        <f>C35-A35</f>
        <v>0</v>
      </c>
      <c r="B36" s="166" t="e">
        <f>A36/A35</f>
        <v>#DIV/0!</v>
      </c>
      <c r="C36" s="894" t="e">
        <f>B36*100%</f>
        <v>#DIV/0!</v>
      </c>
      <c r="D36" s="894"/>
      <c r="E36" s="894"/>
      <c r="F36" s="170"/>
      <c r="G36" s="166"/>
      <c r="H36" s="158"/>
      <c r="I36" s="157"/>
      <c r="J36" s="208"/>
      <c r="K36" s="166"/>
      <c r="L36" s="170"/>
      <c r="M36" s="166"/>
      <c r="N36" s="166"/>
      <c r="O36" s="166"/>
      <c r="P36" s="170"/>
      <c r="Q36" s="166"/>
      <c r="R36" s="170"/>
      <c r="S36" s="166"/>
      <c r="T36" s="166"/>
      <c r="U36" s="166"/>
      <c r="V36" s="166"/>
      <c r="W36" s="166"/>
      <c r="X36" s="166"/>
      <c r="Y36" s="166"/>
      <c r="Z36" s="170"/>
      <c r="AA36" s="166"/>
      <c r="AB36" s="166"/>
      <c r="AC36" s="166"/>
      <c r="AD36" s="170"/>
      <c r="AE36" s="166"/>
      <c r="AF36" s="166"/>
    </row>
    <row r="37" spans="1:32" x14ac:dyDescent="0.35">
      <c r="A37" s="160"/>
      <c r="B37" s="161"/>
      <c r="C37" s="161"/>
      <c r="D37" s="162"/>
      <c r="E37" s="161"/>
      <c r="F37" s="162"/>
      <c r="G37" s="161"/>
      <c r="H37" s="162"/>
      <c r="I37" s="161"/>
      <c r="J37" s="163"/>
      <c r="K37" s="166"/>
      <c r="L37" s="170"/>
      <c r="M37" s="166"/>
      <c r="N37" s="166"/>
      <c r="O37" s="166"/>
      <c r="P37" s="170"/>
      <c r="Q37" s="166"/>
      <c r="R37" s="170"/>
      <c r="S37" s="166"/>
      <c r="T37" s="166"/>
      <c r="U37" s="166"/>
      <c r="V37" s="166"/>
      <c r="W37" s="166"/>
      <c r="X37" s="166"/>
      <c r="Y37" s="166"/>
      <c r="Z37" s="170"/>
      <c r="AA37" s="166"/>
      <c r="AB37" s="166"/>
      <c r="AC37" s="166"/>
      <c r="AD37" s="170"/>
      <c r="AE37" s="166"/>
      <c r="AF37" s="166"/>
    </row>
  </sheetData>
  <sheetProtection algorithmName="SHA-512" hashValue="6MGtLHyIzwcKOYmEtOkaGFYTFo3qfZ+qisgdy6idK3Up9g3Opx/SP93Jou5VW9t4+iVxYOI3e8p89bmlFyD6Pw==" saltValue="lbmpp6Eq2tn4gJFMUsfXLA==" spinCount="100000" sheet="1" selectLockedCells="1"/>
  <mergeCells count="36">
    <mergeCell ref="A2:B2"/>
    <mergeCell ref="A15:AF15"/>
    <mergeCell ref="S22:AF22"/>
    <mergeCell ref="S23:AF24"/>
    <mergeCell ref="C27:E27"/>
    <mergeCell ref="H27:J27"/>
    <mergeCell ref="B6:S6"/>
    <mergeCell ref="A21:B21"/>
    <mergeCell ref="C16:H16"/>
    <mergeCell ref="C17:H17"/>
    <mergeCell ref="C19:H19"/>
    <mergeCell ref="C35:E35"/>
    <mergeCell ref="H35:J35"/>
    <mergeCell ref="C20:H20"/>
    <mergeCell ref="C36:E36"/>
    <mergeCell ref="H34:J34"/>
    <mergeCell ref="A34:G34"/>
    <mergeCell ref="A30:G30"/>
    <mergeCell ref="C31:E31"/>
    <mergeCell ref="H31:J31"/>
    <mergeCell ref="A1:AF1"/>
    <mergeCell ref="H26:J26"/>
    <mergeCell ref="A26:G26"/>
    <mergeCell ref="H30:J30"/>
    <mergeCell ref="B8:S8"/>
    <mergeCell ref="B10:S10"/>
    <mergeCell ref="B12:S12"/>
    <mergeCell ref="S13:AF13"/>
    <mergeCell ref="S14:AF14"/>
    <mergeCell ref="A16:B16"/>
    <mergeCell ref="A17:B17"/>
    <mergeCell ref="A18:B18"/>
    <mergeCell ref="A19:B19"/>
    <mergeCell ref="A20:B20"/>
    <mergeCell ref="C21:H21"/>
    <mergeCell ref="C18:H18"/>
  </mergeCells>
  <conditionalFormatting sqref="S5">
    <cfRule type="cellIs" dxfId="94" priority="19" operator="greaterThan">
      <formula>$T$5</formula>
    </cfRule>
  </conditionalFormatting>
  <conditionalFormatting sqref="S7">
    <cfRule type="cellIs" dxfId="93" priority="12" operator="greaterThan">
      <formula>$T$7</formula>
    </cfRule>
  </conditionalFormatting>
  <conditionalFormatting sqref="S9">
    <cfRule type="cellIs" dxfId="92" priority="11" operator="greaterThan">
      <formula>$T$9</formula>
    </cfRule>
  </conditionalFormatting>
  <conditionalFormatting sqref="S11">
    <cfRule type="cellIs" dxfId="91" priority="8" operator="greaterThan">
      <formula>$T$11</formula>
    </cfRule>
  </conditionalFormatting>
  <conditionalFormatting sqref="S18">
    <cfRule type="cellIs" dxfId="90" priority="9" operator="greaterThan">
      <formula>$T$18</formula>
    </cfRule>
  </conditionalFormatting>
  <conditionalFormatting sqref="S19">
    <cfRule type="cellIs" dxfId="89" priority="6" operator="greaterThan">
      <formula>$T$19</formula>
    </cfRule>
  </conditionalFormatting>
  <conditionalFormatting sqref="S20">
    <cfRule type="cellIs" dxfId="88" priority="1" operator="greaterThan">
      <formula>$T$20</formula>
    </cfRule>
  </conditionalFormatting>
  <conditionalFormatting sqref="S21">
    <cfRule type="cellIs" dxfId="87" priority="2" operator="greaterThan">
      <formula>$T$21</formula>
    </cfRule>
  </conditionalFormatting>
  <conditionalFormatting sqref="AF5 AF7 AF9 AF11">
    <cfRule type="cellIs" dxfId="86" priority="21" operator="greaterThan">
      <formula>1.15</formula>
    </cfRule>
  </conditionalFormatting>
  <conditionalFormatting sqref="AF18:AF21">
    <cfRule type="cellIs" dxfId="85" priority="3" operator="greaterThan">
      <formula>1.15</formula>
    </cfRule>
  </conditionalFormatting>
  <printOptions horizontalCentered="1"/>
  <pageMargins left="9.930555555555555E-2" right="0.12638888888888888" top="0.75" bottom="0.75" header="0.3" footer="0.3"/>
  <pageSetup scale="60" fitToWidth="0" fitToHeight="0" orientation="landscape" horizontalDpi="1200" verticalDpi="1200" r:id="rId1"/>
  <headerFooter>
    <oddHeader>&amp;C&amp;"-,Bold"&amp;14WORK Budget - Services Calculator</oddHeader>
    <oddFooter>&amp;L&amp;A&amp;C&amp;P of &amp;N&amp;RRev7/1/2022</oddFooter>
  </headerFooter>
  <ignoredErrors>
    <ignoredError sqref="H35" evalError="1"/>
    <ignoredError sqref="Q20:Q21" unlockedFormula="1"/>
  </ignoredError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D7461-F3C7-423E-BEC6-ACEF806E6B54}">
  <dimension ref="A1:Q120"/>
  <sheetViews>
    <sheetView showGridLines="0" view="pageLayout" topLeftCell="A6" zoomScaleNormal="100" workbookViewId="0">
      <selection activeCell="A12" sqref="A12:M12"/>
    </sheetView>
  </sheetViews>
  <sheetFormatPr defaultRowHeight="14.5" x14ac:dyDescent="0.35"/>
  <cols>
    <col min="1" max="1" width="0.6328125" customWidth="1"/>
    <col min="2" max="2" width="5.08984375" customWidth="1"/>
    <col min="3" max="3" width="5.08984375" style="58" customWidth="1"/>
    <col min="4" max="4" width="13.90625" customWidth="1"/>
    <col min="5" max="5" width="10.90625" customWidth="1"/>
    <col min="6" max="6" width="11.36328125" customWidth="1"/>
    <col min="7" max="7" width="9.08984375"/>
    <col min="8" max="8" width="10.6328125" bestFit="1" customWidth="1"/>
    <col min="9" max="13" width="9.08984375"/>
    <col min="14" max="14" width="6.90625" hidden="1" customWidth="1"/>
    <col min="15" max="15" width="8.08984375" hidden="1" customWidth="1"/>
    <col min="16" max="16" width="96.54296875" hidden="1" customWidth="1"/>
    <col min="17" max="17" width="9.08984375" hidden="1" customWidth="1"/>
  </cols>
  <sheetData>
    <row r="1" spans="1:17" ht="22" x14ac:dyDescent="0.65">
      <c r="A1" s="908" t="s">
        <v>620</v>
      </c>
      <c r="B1" s="908"/>
      <c r="C1" s="908"/>
      <c r="D1" s="908"/>
      <c r="E1" s="908"/>
      <c r="F1" s="908"/>
      <c r="G1" s="908"/>
      <c r="H1" s="908"/>
      <c r="I1" s="908"/>
      <c r="J1" s="908"/>
      <c r="K1" s="908"/>
      <c r="L1" s="908"/>
      <c r="M1" s="908"/>
    </row>
    <row r="2" spans="1:17" x14ac:dyDescent="0.35">
      <c r="A2" s="929" t="s">
        <v>491</v>
      </c>
      <c r="B2" s="929"/>
      <c r="C2" s="929"/>
      <c r="D2" s="929"/>
      <c r="E2" s="929"/>
      <c r="F2" s="929"/>
      <c r="G2" s="929"/>
      <c r="H2" s="929"/>
      <c r="I2" s="929"/>
      <c r="J2" s="929"/>
      <c r="K2" s="929"/>
      <c r="L2" s="929"/>
      <c r="M2" s="929"/>
    </row>
    <row r="3" spans="1:17" x14ac:dyDescent="0.35">
      <c r="A3" s="952" t="s">
        <v>492</v>
      </c>
      <c r="B3" s="952"/>
      <c r="C3" s="952"/>
      <c r="D3" s="952"/>
      <c r="E3" s="952"/>
      <c r="F3" s="952"/>
      <c r="G3" s="952"/>
      <c r="H3" s="952"/>
      <c r="I3" s="952"/>
      <c r="J3" s="952"/>
      <c r="K3" s="952"/>
      <c r="L3" s="952"/>
      <c r="M3" s="952"/>
    </row>
    <row r="4" spans="1:17" ht="15.5" x14ac:dyDescent="0.35">
      <c r="A4" s="43"/>
      <c r="B4" s="917">
        <f>SUM('WORK Individualized Budget'!AB125:AE125)</f>
        <v>0</v>
      </c>
      <c r="C4" s="918"/>
      <c r="D4" s="922" t="s">
        <v>481</v>
      </c>
      <c r="E4" s="923"/>
      <c r="F4" s="923"/>
      <c r="G4" s="923"/>
      <c r="H4" s="923"/>
      <c r="I4" s="923"/>
      <c r="J4" s="923"/>
      <c r="K4" s="923"/>
      <c r="L4" s="923"/>
      <c r="M4" s="923"/>
    </row>
    <row r="5" spans="1:17" ht="15.5" x14ac:dyDescent="0.35">
      <c r="A5" s="43"/>
      <c r="B5" s="807" t="s">
        <v>546</v>
      </c>
      <c r="C5" s="808"/>
      <c r="D5" s="922" t="s">
        <v>547</v>
      </c>
      <c r="E5" s="923"/>
      <c r="F5" s="923"/>
      <c r="G5" s="923"/>
      <c r="H5" s="923"/>
      <c r="I5" s="923"/>
      <c r="J5" s="923"/>
      <c r="K5" s="923"/>
      <c r="L5" s="923"/>
      <c r="M5" s="923"/>
      <c r="N5" s="58" t="s">
        <v>546</v>
      </c>
    </row>
    <row r="6" spans="1:17" ht="15.5" x14ac:dyDescent="0.35">
      <c r="A6" s="43"/>
      <c r="B6" s="917" t="e">
        <f>N10</f>
        <v>#VALUE!</v>
      </c>
      <c r="C6" s="918"/>
      <c r="D6" s="922" t="s">
        <v>548</v>
      </c>
      <c r="E6" s="923"/>
      <c r="F6" s="923"/>
      <c r="G6" s="923"/>
      <c r="H6" s="923"/>
      <c r="I6" s="923"/>
      <c r="J6" s="923"/>
      <c r="K6" s="923"/>
      <c r="L6" s="923"/>
      <c r="M6" s="923"/>
      <c r="N6" s="245">
        <v>0.03</v>
      </c>
    </row>
    <row r="7" spans="1:17" ht="15.5" x14ac:dyDescent="0.35">
      <c r="A7" s="43"/>
      <c r="B7" s="917">
        <f>SUM('WORK Individualized Budget'!AB124:AE124)</f>
        <v>0</v>
      </c>
      <c r="C7" s="918"/>
      <c r="D7" s="922" t="s">
        <v>482</v>
      </c>
      <c r="E7" s="923"/>
      <c r="F7" s="923"/>
      <c r="G7" s="923"/>
      <c r="H7" s="923"/>
      <c r="I7" s="923"/>
      <c r="J7" s="923"/>
      <c r="K7" s="923"/>
      <c r="L7" s="923"/>
      <c r="M7" s="923"/>
      <c r="N7" s="245">
        <v>0.1</v>
      </c>
    </row>
    <row r="8" spans="1:17" ht="15.5" x14ac:dyDescent="0.35">
      <c r="A8" s="43"/>
      <c r="B8" s="953" t="e">
        <f>B7/B6</f>
        <v>#VALUE!</v>
      </c>
      <c r="C8" s="954"/>
      <c r="D8" s="922" t="s">
        <v>486</v>
      </c>
      <c r="E8" s="923"/>
      <c r="F8" s="923"/>
      <c r="G8" s="923"/>
      <c r="H8" s="923"/>
      <c r="I8" s="923"/>
      <c r="J8" s="923"/>
      <c r="K8" s="923"/>
      <c r="L8" s="923"/>
      <c r="M8" s="923"/>
      <c r="N8" s="246" t="str">
        <f>B5</f>
        <v xml:space="preserve">Select </v>
      </c>
    </row>
    <row r="9" spans="1:17" ht="15.5" x14ac:dyDescent="0.35">
      <c r="A9" s="43"/>
      <c r="B9" s="43"/>
      <c r="C9" s="206"/>
      <c r="D9" s="203">
        <f>SUM('WORK Individualized Budget'!Y65:AB68)</f>
        <v>0</v>
      </c>
      <c r="E9" s="922" t="s">
        <v>490</v>
      </c>
      <c r="F9" s="923"/>
      <c r="G9" s="923"/>
      <c r="H9" s="923"/>
      <c r="I9" s="923"/>
      <c r="J9" s="923"/>
      <c r="K9" s="923"/>
      <c r="L9" s="923"/>
      <c r="M9" s="923"/>
      <c r="N9" s="246" t="e">
        <f>B4*N8</f>
        <v>#VALUE!</v>
      </c>
      <c r="Q9" t="s">
        <v>488</v>
      </c>
    </row>
    <row r="10" spans="1:17" ht="15.5" x14ac:dyDescent="0.35">
      <c r="A10" s="43"/>
      <c r="B10" s="43"/>
      <c r="C10" s="43"/>
      <c r="D10" s="204" t="e">
        <f>D9/B6</f>
        <v>#VALUE!</v>
      </c>
      <c r="E10" s="922" t="s">
        <v>489</v>
      </c>
      <c r="F10" s="923"/>
      <c r="G10" s="923"/>
      <c r="H10" s="923"/>
      <c r="I10" s="923"/>
      <c r="J10" s="923"/>
      <c r="K10" s="923"/>
      <c r="L10" s="923"/>
      <c r="M10" s="923"/>
      <c r="N10" s="246" t="e">
        <f>B4-N9</f>
        <v>#VALUE!</v>
      </c>
    </row>
    <row r="11" spans="1:17" ht="15.5" x14ac:dyDescent="0.35">
      <c r="A11" s="43"/>
      <c r="B11" s="953" t="e">
        <f>(B7-D9)/B6</f>
        <v>#VALUE!</v>
      </c>
      <c r="C11" s="954"/>
      <c r="D11" s="922" t="s">
        <v>487</v>
      </c>
      <c r="E11" s="923"/>
      <c r="F11" s="923"/>
      <c r="G11" s="923"/>
      <c r="H11" s="923"/>
      <c r="I11" s="923"/>
      <c r="J11" s="923"/>
      <c r="K11" s="923"/>
      <c r="L11" s="923"/>
      <c r="M11" s="923"/>
    </row>
    <row r="12" spans="1:17" x14ac:dyDescent="0.35">
      <c r="A12" s="919" t="s">
        <v>603</v>
      </c>
      <c r="B12" s="919"/>
      <c r="C12" s="919"/>
      <c r="D12" s="919"/>
      <c r="E12" s="919"/>
      <c r="F12" s="919"/>
      <c r="G12" s="919"/>
      <c r="H12" s="919"/>
      <c r="I12" s="919"/>
      <c r="J12" s="919"/>
      <c r="K12" s="919"/>
      <c r="L12" s="919"/>
      <c r="M12" s="919"/>
      <c r="N12" s="58" t="s">
        <v>529</v>
      </c>
      <c r="O12" s="215"/>
      <c r="P12" s="8"/>
    </row>
    <row r="13" spans="1:17" x14ac:dyDescent="0.35">
      <c r="A13" s="259"/>
      <c r="B13" s="926" t="s">
        <v>229</v>
      </c>
      <c r="C13" s="927"/>
      <c r="D13" s="925" t="s">
        <v>598</v>
      </c>
      <c r="E13" s="925"/>
      <c r="F13" s="925"/>
      <c r="G13" s="925"/>
      <c r="H13" s="925"/>
      <c r="I13" s="925"/>
      <c r="J13" s="925"/>
      <c r="K13" s="925"/>
      <c r="L13" s="925"/>
      <c r="M13" s="925"/>
      <c r="N13" s="34"/>
      <c r="O13" s="34"/>
    </row>
    <row r="14" spans="1:17" x14ac:dyDescent="0.35">
      <c r="A14" s="209"/>
      <c r="B14" s="910" t="s">
        <v>229</v>
      </c>
      <c r="C14" s="911"/>
      <c r="D14" s="924" t="s">
        <v>493</v>
      </c>
      <c r="E14" s="924"/>
      <c r="F14" s="924"/>
      <c r="G14" s="924"/>
      <c r="H14" s="924"/>
      <c r="I14" s="924"/>
      <c r="J14" s="924"/>
      <c r="K14" s="924"/>
      <c r="L14" s="924"/>
      <c r="M14" s="924"/>
      <c r="N14" s="34"/>
      <c r="O14" s="34"/>
    </row>
    <row r="15" spans="1:17" x14ac:dyDescent="0.35">
      <c r="A15" s="209"/>
      <c r="B15" s="209"/>
      <c r="C15" s="43"/>
      <c r="D15" s="924"/>
      <c r="E15" s="924"/>
      <c r="F15" s="924"/>
      <c r="G15" s="924"/>
      <c r="H15" s="924"/>
      <c r="I15" s="924"/>
      <c r="J15" s="924"/>
      <c r="K15" s="924"/>
      <c r="L15" s="924"/>
      <c r="M15" s="924"/>
      <c r="N15" s="34" t="s">
        <v>229</v>
      </c>
      <c r="O15" s="58" t="str">
        <f>B14</f>
        <v>Select</v>
      </c>
    </row>
    <row r="16" spans="1:17" ht="15.75" customHeight="1" x14ac:dyDescent="0.35">
      <c r="A16" s="209"/>
      <c r="B16" s="955" t="e" cm="1">
        <f t="array" ref="B16">_xlfn.IFS(O15="No",O17,O15="Yes",O16)</f>
        <v>#N/A</v>
      </c>
      <c r="C16" s="955"/>
      <c r="D16" s="913" t="e">
        <f>IF(B16="STOP",P17)</f>
        <v>#N/A</v>
      </c>
      <c r="E16" s="913"/>
      <c r="F16" s="913"/>
      <c r="G16" s="913"/>
      <c r="H16" s="913"/>
      <c r="I16" s="913"/>
      <c r="J16" s="913"/>
      <c r="K16" s="913"/>
      <c r="L16" s="913"/>
      <c r="M16" s="913"/>
      <c r="N16" s="34" t="s">
        <v>134</v>
      </c>
      <c r="O16" s="34" t="s">
        <v>243</v>
      </c>
      <c r="P16" s="210" t="e">
        <f>D16</f>
        <v>#N/A</v>
      </c>
    </row>
    <row r="17" spans="1:16" x14ac:dyDescent="0.35">
      <c r="A17" s="209"/>
      <c r="B17" s="910" t="s">
        <v>229</v>
      </c>
      <c r="C17" s="911"/>
      <c r="D17" s="920" t="s">
        <v>494</v>
      </c>
      <c r="E17" s="921"/>
      <c r="F17" s="921"/>
      <c r="G17" s="921"/>
      <c r="H17" s="921"/>
      <c r="I17" s="921"/>
      <c r="J17" s="921"/>
      <c r="K17" s="921"/>
      <c r="L17" s="921"/>
      <c r="M17" s="921"/>
      <c r="N17" s="58" t="s">
        <v>135</v>
      </c>
      <c r="O17" s="34" t="s">
        <v>330</v>
      </c>
      <c r="P17" t="s">
        <v>495</v>
      </c>
    </row>
    <row r="18" spans="1:16" x14ac:dyDescent="0.35">
      <c r="A18" s="209"/>
      <c r="B18" s="956" t="e" cm="1">
        <f t="array" ref="B18">_xlfn.IFS(O18="Yes",O19,O18="No",O16)</f>
        <v>#N/A</v>
      </c>
      <c r="C18" s="956"/>
      <c r="D18" s="913" t="e">
        <f>IF(B18="RED FLAG",P18)</f>
        <v>#N/A</v>
      </c>
      <c r="E18" s="913"/>
      <c r="F18" s="913"/>
      <c r="G18" s="913"/>
      <c r="H18" s="913"/>
      <c r="I18" s="913"/>
      <c r="J18" s="913"/>
      <c r="K18" s="913"/>
      <c r="L18" s="913"/>
      <c r="M18" s="913"/>
      <c r="N18" s="34" t="s">
        <v>229</v>
      </c>
      <c r="O18" s="58" t="str">
        <f>B17</f>
        <v>Select</v>
      </c>
      <c r="P18" s="199" t="s">
        <v>618</v>
      </c>
    </row>
    <row r="19" spans="1:16" ht="15" customHeight="1" x14ac:dyDescent="0.35">
      <c r="A19" s="209"/>
      <c r="B19" s="43"/>
      <c r="C19" s="43"/>
      <c r="D19" s="277" t="s">
        <v>229</v>
      </c>
      <c r="E19" s="909" t="s">
        <v>623</v>
      </c>
      <c r="F19" s="909"/>
      <c r="G19" s="909"/>
      <c r="H19" s="909"/>
      <c r="I19" s="909"/>
      <c r="J19" s="909"/>
      <c r="K19" s="909"/>
      <c r="L19" s="909"/>
      <c r="M19" s="909"/>
      <c r="N19" s="34" t="s">
        <v>134</v>
      </c>
      <c r="O19" s="34" t="s">
        <v>501</v>
      </c>
      <c r="P19" t="s">
        <v>625</v>
      </c>
    </row>
    <row r="20" spans="1:16" x14ac:dyDescent="0.35">
      <c r="A20" s="209"/>
      <c r="B20" s="43"/>
      <c r="C20" s="43"/>
      <c r="D20" s="277" t="s">
        <v>229</v>
      </c>
      <c r="E20" s="909" t="s">
        <v>660</v>
      </c>
      <c r="F20" s="909"/>
      <c r="G20" s="909"/>
      <c r="H20" s="909"/>
      <c r="I20" s="909"/>
      <c r="J20" s="909"/>
      <c r="K20" s="909"/>
      <c r="L20" s="909"/>
      <c r="M20" s="909"/>
      <c r="N20" s="58" t="s">
        <v>135</v>
      </c>
      <c r="O20" s="34"/>
      <c r="P20" t="s">
        <v>511</v>
      </c>
    </row>
    <row r="21" spans="1:16" ht="15" customHeight="1" x14ac:dyDescent="0.35">
      <c r="A21" s="209" t="s">
        <v>624</v>
      </c>
      <c r="B21" s="43"/>
      <c r="C21" s="43"/>
      <c r="D21" s="212"/>
      <c r="E21" s="909"/>
      <c r="F21" s="909"/>
      <c r="G21" s="909"/>
      <c r="H21" s="909"/>
      <c r="I21" s="909"/>
      <c r="J21" s="909"/>
      <c r="K21" s="909"/>
      <c r="L21" s="909"/>
      <c r="M21" s="909"/>
      <c r="N21" s="34" t="s">
        <v>229</v>
      </c>
      <c r="O21" s="58" t="str">
        <f>D20</f>
        <v>Select</v>
      </c>
      <c r="P21" t="s">
        <v>626</v>
      </c>
    </row>
    <row r="22" spans="1:16" ht="15" customHeight="1" x14ac:dyDescent="0.35">
      <c r="A22" s="209" t="s">
        <v>488</v>
      </c>
      <c r="B22" s="43"/>
      <c r="C22" s="43"/>
      <c r="D22" s="273" t="e" cm="1">
        <f t="array" ref="D22">_xlfn.IFS(O21="No",O17,O21="Yes",O16)</f>
        <v>#N/A</v>
      </c>
      <c r="E22" s="913" t="e">
        <f>IF(D22="STOP",P21)</f>
        <v>#N/A</v>
      </c>
      <c r="F22" s="913"/>
      <c r="G22" s="913"/>
      <c r="H22" s="913"/>
      <c r="I22" s="913"/>
      <c r="J22" s="913"/>
      <c r="K22" s="913"/>
      <c r="L22" s="913"/>
      <c r="M22" s="913"/>
      <c r="N22" s="34" t="s">
        <v>659</v>
      </c>
      <c r="O22" s="58"/>
      <c r="P22" s="274" t="b">
        <f>_xlfn.IFNA(E22,FALSE)</f>
        <v>0</v>
      </c>
    </row>
    <row r="23" spans="1:16" ht="15" customHeight="1" x14ac:dyDescent="0.35">
      <c r="A23" s="43"/>
      <c r="B23" s="915" t="str">
        <f>IFERROR(D92,"NA")</f>
        <v>NA</v>
      </c>
      <c r="C23" s="916"/>
      <c r="D23" s="922" t="s">
        <v>498</v>
      </c>
      <c r="E23" s="923"/>
      <c r="F23" s="923"/>
      <c r="G23" s="923"/>
      <c r="H23" s="923"/>
      <c r="I23" s="923"/>
      <c r="J23" s="923"/>
      <c r="K23" s="923"/>
      <c r="L23" s="923"/>
      <c r="M23" s="923"/>
      <c r="N23" s="34" t="s">
        <v>621</v>
      </c>
      <c r="O23" s="58"/>
      <c r="P23" s="275"/>
    </row>
    <row r="24" spans="1:16" ht="15" customHeight="1" x14ac:dyDescent="0.35">
      <c r="A24" s="43"/>
      <c r="B24" s="43"/>
      <c r="C24" s="43"/>
      <c r="D24" s="928" t="s">
        <v>604</v>
      </c>
      <c r="E24" s="928"/>
      <c r="F24" s="928"/>
      <c r="G24" s="928"/>
      <c r="H24" s="928"/>
      <c r="I24" s="928"/>
      <c r="J24" s="928"/>
      <c r="K24" s="928"/>
      <c r="L24" s="928"/>
      <c r="M24" s="928"/>
      <c r="N24" s="58" t="s">
        <v>622</v>
      </c>
      <c r="O24" s="58"/>
    </row>
    <row r="25" spans="1:16" ht="15" customHeight="1" x14ac:dyDescent="0.35">
      <c r="A25" s="43"/>
      <c r="B25" s="43"/>
      <c r="C25" s="43"/>
      <c r="D25" s="928"/>
      <c r="E25" s="928"/>
      <c r="F25" s="928"/>
      <c r="G25" s="928"/>
      <c r="H25" s="928"/>
      <c r="I25" s="928"/>
      <c r="J25" s="928"/>
      <c r="K25" s="928"/>
      <c r="L25" s="928"/>
      <c r="M25" s="928"/>
      <c r="N25" s="34" t="s">
        <v>229</v>
      </c>
      <c r="O25" s="58" t="str">
        <f>B27</f>
        <v>Select</v>
      </c>
    </row>
    <row r="26" spans="1:16" x14ac:dyDescent="0.35">
      <c r="A26" s="43" t="s">
        <v>472</v>
      </c>
      <c r="B26" s="43"/>
      <c r="C26" s="43"/>
      <c r="D26" s="928"/>
      <c r="E26" s="928"/>
      <c r="F26" s="928"/>
      <c r="G26" s="928"/>
      <c r="H26" s="928"/>
      <c r="I26" s="928"/>
      <c r="J26" s="928"/>
      <c r="K26" s="928"/>
      <c r="L26" s="928"/>
      <c r="M26" s="928"/>
      <c r="N26" s="34" t="s">
        <v>134</v>
      </c>
      <c r="O26" s="34" t="str">
        <f>B30</f>
        <v>NA</v>
      </c>
    </row>
    <row r="27" spans="1:16" x14ac:dyDescent="0.35">
      <c r="A27" s="43"/>
      <c r="B27" s="910" t="s">
        <v>229</v>
      </c>
      <c r="C27" s="911"/>
      <c r="D27" s="914" t="s">
        <v>527</v>
      </c>
      <c r="E27" s="914"/>
      <c r="F27" s="914"/>
      <c r="G27" s="914"/>
      <c r="H27" s="914"/>
      <c r="I27" s="914"/>
      <c r="J27" s="914"/>
      <c r="K27" s="914"/>
      <c r="L27" s="914"/>
      <c r="M27" s="914"/>
      <c r="N27" s="58" t="s">
        <v>135</v>
      </c>
      <c r="O27" s="58" t="b">
        <f>_xlfn.XOR(O25="Yes",O26="Yes")</f>
        <v>0</v>
      </c>
    </row>
    <row r="28" spans="1:16" x14ac:dyDescent="0.35">
      <c r="A28" s="43"/>
      <c r="B28" s="43"/>
      <c r="C28" s="205"/>
      <c r="D28" s="914"/>
      <c r="E28" s="914"/>
      <c r="F28" s="914"/>
      <c r="G28" s="914"/>
      <c r="H28" s="914"/>
      <c r="I28" s="914"/>
      <c r="J28" s="914"/>
      <c r="K28" s="914"/>
      <c r="L28" s="914"/>
      <c r="M28" s="914"/>
      <c r="O28" s="58" t="str">
        <f>IF(O27,O16,O17)</f>
        <v>STOP</v>
      </c>
    </row>
    <row r="29" spans="1:16" ht="15" customHeight="1" x14ac:dyDescent="0.35">
      <c r="A29" s="43"/>
      <c r="B29" s="43"/>
      <c r="C29" s="205"/>
      <c r="D29" s="923" t="s">
        <v>483</v>
      </c>
      <c r="E29" s="923"/>
      <c r="F29" s="923"/>
      <c r="G29" s="923"/>
      <c r="H29" s="923"/>
      <c r="I29" s="923"/>
      <c r="J29" s="923"/>
      <c r="K29" s="923"/>
      <c r="L29" s="923"/>
      <c r="M29" s="923"/>
      <c r="N29" s="216" t="s">
        <v>229</v>
      </c>
    </row>
    <row r="30" spans="1:16" ht="15" customHeight="1" x14ac:dyDescent="0.35">
      <c r="A30" s="43"/>
      <c r="B30" s="915" t="str">
        <f>IFERROR(D117,"NA")</f>
        <v>NA</v>
      </c>
      <c r="C30" s="916"/>
      <c r="D30" s="922" t="s">
        <v>496</v>
      </c>
      <c r="E30" s="923"/>
      <c r="F30" s="923"/>
      <c r="G30" s="923"/>
      <c r="H30" s="923"/>
      <c r="I30" s="923"/>
      <c r="J30" s="923"/>
      <c r="K30" s="923"/>
      <c r="L30" s="923"/>
      <c r="M30" s="923"/>
      <c r="N30" s="216" t="s">
        <v>517</v>
      </c>
    </row>
    <row r="31" spans="1:16" ht="15" customHeight="1" x14ac:dyDescent="0.35">
      <c r="A31" s="209"/>
      <c r="B31" s="957" t="e" cm="1">
        <f t="array" ref="B31">_xlfn.IFS(O25="No",O19,O25="Yes",O16)</f>
        <v>#N/A</v>
      </c>
      <c r="C31" s="957"/>
      <c r="D31" s="913" t="e">
        <f>IF(B31="RED FLAG",P19)</f>
        <v>#N/A</v>
      </c>
      <c r="E31" s="913"/>
      <c r="F31" s="913"/>
      <c r="G31" s="913"/>
      <c r="H31" s="913"/>
      <c r="I31" s="913"/>
      <c r="J31" s="913"/>
      <c r="K31" s="913"/>
      <c r="L31" s="913"/>
      <c r="M31" s="913"/>
      <c r="N31" s="232" t="s">
        <v>665</v>
      </c>
    </row>
    <row r="32" spans="1:16" ht="15" customHeight="1" x14ac:dyDescent="0.35">
      <c r="A32" s="209"/>
      <c r="B32" s="910" t="s">
        <v>229</v>
      </c>
      <c r="C32" s="911"/>
      <c r="D32" s="958" t="s">
        <v>661</v>
      </c>
      <c r="E32" s="909"/>
      <c r="F32" s="909"/>
      <c r="G32" s="909"/>
      <c r="H32" s="909"/>
      <c r="I32" s="909"/>
      <c r="J32" s="909"/>
      <c r="K32" s="909"/>
      <c r="L32" s="909"/>
      <c r="M32" s="909"/>
      <c r="N32" s="215" t="s">
        <v>516</v>
      </c>
    </row>
    <row r="33" spans="1:16" ht="15" customHeight="1" x14ac:dyDescent="0.35">
      <c r="A33" s="209"/>
      <c r="B33" s="211"/>
      <c r="C33" s="211"/>
      <c r="D33" s="277" t="s">
        <v>229</v>
      </c>
      <c r="E33" s="909" t="s">
        <v>680</v>
      </c>
      <c r="F33" s="909"/>
      <c r="G33" s="909"/>
      <c r="H33" s="909"/>
      <c r="I33" s="909"/>
      <c r="J33" s="909"/>
      <c r="K33" s="909"/>
      <c r="L33" s="909"/>
      <c r="M33" s="909"/>
      <c r="N33" s="232" t="s">
        <v>666</v>
      </c>
    </row>
    <row r="34" spans="1:16" ht="15" customHeight="1" x14ac:dyDescent="0.35">
      <c r="A34" s="209"/>
      <c r="B34" s="211"/>
      <c r="C34" s="211"/>
      <c r="D34" s="212"/>
      <c r="E34" s="909"/>
      <c r="F34" s="909"/>
      <c r="G34" s="909"/>
      <c r="H34" s="909"/>
      <c r="I34" s="909"/>
      <c r="J34" s="909"/>
      <c r="K34" s="909"/>
      <c r="L34" s="909"/>
      <c r="M34" s="909"/>
      <c r="N34" s="232"/>
    </row>
    <row r="35" spans="1:16" ht="15" customHeight="1" x14ac:dyDescent="0.35">
      <c r="A35" s="209"/>
      <c r="B35" s="910" t="s">
        <v>229</v>
      </c>
      <c r="C35" s="959"/>
      <c r="D35" s="911"/>
      <c r="E35" s="960" t="s">
        <v>681</v>
      </c>
      <c r="F35" s="961"/>
      <c r="G35" s="961"/>
      <c r="H35" s="961"/>
      <c r="I35" s="961"/>
      <c r="J35" s="961"/>
      <c r="K35" s="961"/>
      <c r="L35" s="961"/>
      <c r="M35" s="961"/>
    </row>
    <row r="36" spans="1:16" ht="15" customHeight="1" x14ac:dyDescent="0.35">
      <c r="A36" s="209"/>
      <c r="B36" s="257"/>
      <c r="C36" s="257"/>
      <c r="D36" s="321"/>
      <c r="E36" s="961" t="s">
        <v>667</v>
      </c>
      <c r="F36" s="961"/>
      <c r="G36" s="961"/>
      <c r="H36" s="961"/>
      <c r="I36" s="961"/>
      <c r="J36" s="961"/>
      <c r="K36" s="961"/>
      <c r="L36" s="961"/>
      <c r="M36" s="961"/>
      <c r="O36" s="34" t="s">
        <v>229</v>
      </c>
      <c r="P36" t="str">
        <f>B38</f>
        <v>Select</v>
      </c>
    </row>
    <row r="37" spans="1:16" ht="15" customHeight="1" x14ac:dyDescent="0.35">
      <c r="A37" s="929" t="s">
        <v>688</v>
      </c>
      <c r="B37" s="929"/>
      <c r="C37" s="929"/>
      <c r="D37" s="929"/>
      <c r="E37" s="929"/>
      <c r="F37" s="929"/>
      <c r="G37" s="929"/>
      <c r="H37" s="929"/>
      <c r="I37" s="929"/>
      <c r="J37" s="929"/>
      <c r="K37" s="929"/>
      <c r="L37" s="929"/>
      <c r="M37" s="929"/>
      <c r="N37" s="58"/>
      <c r="O37" s="34" t="s">
        <v>134</v>
      </c>
    </row>
    <row r="38" spans="1:16" x14ac:dyDescent="0.35">
      <c r="A38" s="209"/>
      <c r="B38" s="910" t="s">
        <v>229</v>
      </c>
      <c r="C38" s="911"/>
      <c r="D38" s="909" t="s">
        <v>605</v>
      </c>
      <c r="E38" s="909"/>
      <c r="F38" s="909"/>
      <c r="G38" s="909"/>
      <c r="H38" s="909"/>
      <c r="I38" s="909"/>
      <c r="J38" s="909"/>
      <c r="K38" s="909"/>
      <c r="L38" s="909"/>
      <c r="M38" s="909"/>
      <c r="N38" s="58"/>
      <c r="O38" s="58" t="s">
        <v>135</v>
      </c>
    </row>
    <row r="39" spans="1:16" ht="15" customHeight="1" x14ac:dyDescent="0.35">
      <c r="A39" s="209"/>
      <c r="B39" s="211"/>
      <c r="C39" s="211"/>
      <c r="D39" s="909"/>
      <c r="E39" s="909"/>
      <c r="F39" s="909"/>
      <c r="G39" s="909"/>
      <c r="H39" s="909"/>
      <c r="I39" s="909"/>
      <c r="J39" s="909"/>
      <c r="K39" s="909"/>
      <c r="L39" s="909"/>
      <c r="M39" s="909"/>
    </row>
    <row r="40" spans="1:16" x14ac:dyDescent="0.35">
      <c r="A40" s="209"/>
      <c r="B40" s="912" t="e" cm="1">
        <f t="array" ref="B40">_xlfn.IFS(P36="No",O19,P36="Yes",O16)</f>
        <v>#N/A</v>
      </c>
      <c r="C40" s="912"/>
      <c r="D40" s="913" t="e">
        <f>IF(B40="RED FLAG",P20)</f>
        <v>#N/A</v>
      </c>
      <c r="E40" s="913"/>
      <c r="F40" s="913"/>
      <c r="G40" s="913"/>
      <c r="H40" s="913"/>
      <c r="I40" s="913"/>
      <c r="J40" s="913"/>
      <c r="K40" s="913"/>
      <c r="L40" s="913"/>
      <c r="M40" s="913"/>
      <c r="N40" s="58"/>
    </row>
    <row r="41" spans="1:16" x14ac:dyDescent="0.35">
      <c r="A41" s="209"/>
      <c r="B41" s="910" t="s">
        <v>229</v>
      </c>
      <c r="C41" s="911"/>
      <c r="D41" s="909" t="s">
        <v>509</v>
      </c>
      <c r="E41" s="909"/>
      <c r="F41" s="909"/>
      <c r="G41" s="909"/>
      <c r="H41" s="909"/>
      <c r="I41" s="909"/>
      <c r="J41" s="909"/>
      <c r="K41" s="909"/>
      <c r="L41" s="909"/>
      <c r="M41" s="909"/>
      <c r="N41" s="58"/>
    </row>
    <row r="42" spans="1:16" x14ac:dyDescent="0.35">
      <c r="A42" s="209"/>
      <c r="B42" s="211"/>
      <c r="C42" s="211"/>
      <c r="D42" s="909"/>
      <c r="E42" s="909"/>
      <c r="F42" s="909"/>
      <c r="G42" s="909"/>
      <c r="H42" s="909"/>
      <c r="I42" s="909"/>
      <c r="J42" s="909"/>
      <c r="K42" s="909"/>
      <c r="L42" s="909"/>
      <c r="M42" s="909"/>
      <c r="N42" s="58"/>
    </row>
    <row r="43" spans="1:16" x14ac:dyDescent="0.35">
      <c r="A43" s="209"/>
      <c r="B43" s="211"/>
      <c r="C43" s="211"/>
      <c r="D43" s="214" t="s">
        <v>506</v>
      </c>
      <c r="E43" s="930" t="s">
        <v>503</v>
      </c>
      <c r="F43" s="930"/>
      <c r="G43" s="930"/>
      <c r="H43" s="930"/>
      <c r="I43" s="930"/>
      <c r="J43" s="930"/>
      <c r="K43" s="930"/>
      <c r="L43" s="930"/>
      <c r="M43" s="930"/>
    </row>
    <row r="44" spans="1:16" x14ac:dyDescent="0.35">
      <c r="A44" s="209"/>
      <c r="B44" s="211"/>
      <c r="C44" s="211"/>
      <c r="D44" s="214" t="s">
        <v>507</v>
      </c>
      <c r="E44" s="930" t="s">
        <v>504</v>
      </c>
      <c r="F44" s="930"/>
      <c r="G44" s="930"/>
      <c r="H44" s="930"/>
      <c r="I44" s="930"/>
      <c r="J44" s="930"/>
      <c r="K44" s="930"/>
      <c r="L44" s="930"/>
      <c r="M44" s="930"/>
      <c r="O44" s="34" t="s">
        <v>229</v>
      </c>
    </row>
    <row r="45" spans="1:16" x14ac:dyDescent="0.35">
      <c r="A45" s="209"/>
      <c r="B45" s="211"/>
      <c r="C45" s="211"/>
      <c r="D45" s="214" t="s">
        <v>508</v>
      </c>
      <c r="E45" s="930" t="s">
        <v>505</v>
      </c>
      <c r="F45" s="930"/>
      <c r="G45" s="930"/>
      <c r="H45" s="930"/>
      <c r="I45" s="930"/>
      <c r="J45" s="930"/>
      <c r="K45" s="930"/>
      <c r="L45" s="930"/>
      <c r="M45" s="930"/>
      <c r="O45" s="34" t="s">
        <v>134</v>
      </c>
    </row>
    <row r="46" spans="1:16" x14ac:dyDescent="0.35">
      <c r="A46" s="209"/>
      <c r="B46" s="910" t="s">
        <v>229</v>
      </c>
      <c r="C46" s="911"/>
      <c r="D46" s="924" t="s">
        <v>530</v>
      </c>
      <c r="E46" s="924"/>
      <c r="F46" s="924"/>
      <c r="G46" s="924"/>
      <c r="H46" s="924"/>
      <c r="I46" s="924"/>
      <c r="J46" s="924"/>
      <c r="K46" s="924"/>
      <c r="L46" s="924"/>
      <c r="M46" s="924"/>
      <c r="N46" s="34" t="s">
        <v>229</v>
      </c>
      <c r="O46" s="58" t="s">
        <v>135</v>
      </c>
    </row>
    <row r="47" spans="1:16" x14ac:dyDescent="0.35">
      <c r="A47" s="209"/>
      <c r="B47" s="211"/>
      <c r="C47" s="211"/>
      <c r="D47" s="924"/>
      <c r="E47" s="924"/>
      <c r="F47" s="924"/>
      <c r="G47" s="924"/>
      <c r="H47" s="924"/>
      <c r="I47" s="924"/>
      <c r="J47" s="924"/>
      <c r="K47" s="924"/>
      <c r="L47" s="924"/>
      <c r="M47" s="924"/>
      <c r="N47" s="34" t="s">
        <v>134</v>
      </c>
      <c r="O47" t="s">
        <v>330</v>
      </c>
      <c r="P47" t="s">
        <v>633</v>
      </c>
    </row>
    <row r="48" spans="1:16" ht="15" customHeight="1" x14ac:dyDescent="0.35">
      <c r="A48" s="209"/>
      <c r="B48" s="910" t="s">
        <v>229</v>
      </c>
      <c r="C48" s="911"/>
      <c r="D48" s="932" t="s">
        <v>631</v>
      </c>
      <c r="E48" s="924"/>
      <c r="F48" s="924"/>
      <c r="G48" s="924"/>
      <c r="H48" s="924"/>
      <c r="I48" s="924"/>
      <c r="J48" s="924"/>
      <c r="K48" s="924"/>
      <c r="L48" s="924"/>
      <c r="M48" s="924"/>
      <c r="N48" s="58" t="s">
        <v>135</v>
      </c>
      <c r="O48" t="s">
        <v>243</v>
      </c>
      <c r="P48" t="s">
        <v>632</v>
      </c>
    </row>
    <row r="49" spans="1:16" ht="15" customHeight="1" x14ac:dyDescent="0.35">
      <c r="A49" s="209"/>
      <c r="B49" s="211"/>
      <c r="C49" s="276"/>
      <c r="D49" s="924"/>
      <c r="E49" s="924"/>
      <c r="F49" s="924"/>
      <c r="G49" s="924"/>
      <c r="H49" s="924"/>
      <c r="I49" s="924"/>
      <c r="J49" s="924"/>
      <c r="K49" s="924"/>
      <c r="L49" s="924"/>
      <c r="M49" s="924"/>
      <c r="N49" s="58"/>
    </row>
    <row r="50" spans="1:16" ht="15" customHeight="1" x14ac:dyDescent="0.35">
      <c r="A50" s="209"/>
      <c r="B50" s="933" t="e" cm="1">
        <f t="array" ref="B50">_xlfn.IFS(P50="No",O47,P50="Yes",O48)</f>
        <v>#N/A</v>
      </c>
      <c r="C50" s="933"/>
      <c r="D50" s="913" t="e">
        <f>IF(B50="STOP",P47)</f>
        <v>#N/A</v>
      </c>
      <c r="E50" s="913"/>
      <c r="F50" s="913"/>
      <c r="G50" s="913"/>
      <c r="H50" s="913"/>
      <c r="I50" s="913"/>
      <c r="J50" s="913"/>
      <c r="K50" s="913"/>
      <c r="L50" s="913"/>
      <c r="M50" s="913"/>
      <c r="N50" s="58"/>
      <c r="P50" t="str">
        <f>B48</f>
        <v>Select</v>
      </c>
    </row>
    <row r="51" spans="1:16" ht="15" customHeight="1" x14ac:dyDescent="0.35">
      <c r="A51" s="209"/>
      <c r="B51" s="211"/>
      <c r="C51" s="211"/>
      <c r="D51" s="277" t="s">
        <v>229</v>
      </c>
      <c r="E51" s="924" t="s">
        <v>689</v>
      </c>
      <c r="F51" s="924"/>
      <c r="G51" s="924"/>
      <c r="H51" s="924"/>
      <c r="I51" s="924"/>
      <c r="J51" s="924"/>
      <c r="K51" s="924"/>
      <c r="L51" s="924"/>
      <c r="M51" s="924"/>
      <c r="N51" s="58"/>
    </row>
    <row r="52" spans="1:16" ht="15" customHeight="1" x14ac:dyDescent="0.35">
      <c r="A52" s="209"/>
      <c r="B52" s="211"/>
      <c r="C52" s="211"/>
      <c r="D52" s="273" t="e" cm="1">
        <f t="array" ref="D52">_xlfn.IFS(O53="No",O48,O53="Yes",O47)</f>
        <v>#N/A</v>
      </c>
      <c r="E52" s="913" t="e">
        <f>IF(D52="STOP",P48)</f>
        <v>#N/A</v>
      </c>
      <c r="F52" s="913"/>
      <c r="G52" s="913"/>
      <c r="H52" s="913"/>
      <c r="I52" s="913"/>
      <c r="J52" s="913"/>
      <c r="K52" s="913"/>
      <c r="L52" s="913"/>
      <c r="M52" s="913"/>
      <c r="N52" s="58"/>
    </row>
    <row r="53" spans="1:16" ht="15" customHeight="1" x14ac:dyDescent="0.35">
      <c r="A53" s="209"/>
      <c r="B53" s="910" t="s">
        <v>229</v>
      </c>
      <c r="C53" s="911"/>
      <c r="D53" s="924" t="s">
        <v>510</v>
      </c>
      <c r="E53" s="924"/>
      <c r="F53" s="924"/>
      <c r="G53" s="924"/>
      <c r="H53" s="924"/>
      <c r="I53" s="924"/>
      <c r="J53" s="924"/>
      <c r="K53" s="924"/>
      <c r="L53" s="924"/>
      <c r="M53" s="924"/>
      <c r="N53" s="58"/>
      <c r="O53" t="str">
        <f>D51</f>
        <v>Select</v>
      </c>
    </row>
    <row r="54" spans="1:16" ht="15" customHeight="1" x14ac:dyDescent="0.35">
      <c r="A54" s="209"/>
      <c r="B54" s="211"/>
      <c r="C54" s="211"/>
      <c r="D54" s="924"/>
      <c r="E54" s="924"/>
      <c r="F54" s="924"/>
      <c r="G54" s="924"/>
      <c r="H54" s="924"/>
      <c r="I54" s="924"/>
      <c r="J54" s="924"/>
      <c r="K54" s="924"/>
      <c r="L54" s="924"/>
      <c r="M54" s="924"/>
      <c r="N54" s="58"/>
    </row>
    <row r="55" spans="1:16" x14ac:dyDescent="0.35">
      <c r="A55" s="209"/>
      <c r="B55" s="910" t="s">
        <v>229</v>
      </c>
      <c r="C55" s="911"/>
      <c r="D55" s="924" t="s">
        <v>627</v>
      </c>
      <c r="E55" s="924"/>
      <c r="F55" s="924"/>
      <c r="G55" s="924"/>
      <c r="H55" s="924"/>
      <c r="I55" s="924"/>
      <c r="J55" s="924"/>
      <c r="K55" s="924"/>
      <c r="L55" s="924"/>
      <c r="M55" s="924"/>
      <c r="N55" s="58"/>
    </row>
    <row r="56" spans="1:16" ht="15" customHeight="1" x14ac:dyDescent="0.35">
      <c r="A56" s="209"/>
      <c r="B56" s="211"/>
      <c r="C56" s="211"/>
      <c r="D56" s="924"/>
      <c r="E56" s="924"/>
      <c r="F56" s="924"/>
      <c r="G56" s="924"/>
      <c r="H56" s="924"/>
      <c r="I56" s="924"/>
      <c r="J56" s="924"/>
      <c r="K56" s="924"/>
      <c r="L56" s="924"/>
      <c r="M56" s="924"/>
    </row>
    <row r="57" spans="1:16" x14ac:dyDescent="0.35">
      <c r="A57" s="209"/>
      <c r="B57" s="211"/>
      <c r="C57" s="211"/>
      <c r="D57" s="924"/>
      <c r="E57" s="924"/>
      <c r="F57" s="924"/>
      <c r="G57" s="924"/>
      <c r="H57" s="924"/>
      <c r="I57" s="924"/>
      <c r="J57" s="924"/>
      <c r="K57" s="924"/>
      <c r="L57" s="924"/>
      <c r="M57" s="924"/>
    </row>
    <row r="58" spans="1:16" ht="15" customHeight="1" x14ac:dyDescent="0.35">
      <c r="A58" s="209"/>
      <c r="B58" s="910" t="s">
        <v>229</v>
      </c>
      <c r="C58" s="911"/>
      <c r="D58" s="924" t="s">
        <v>617</v>
      </c>
      <c r="E58" s="924"/>
      <c r="F58" s="924"/>
      <c r="G58" s="924"/>
      <c r="H58" s="924"/>
      <c r="I58" s="924"/>
      <c r="J58" s="924"/>
      <c r="K58" s="924"/>
      <c r="L58" s="924"/>
      <c r="M58" s="924"/>
    </row>
    <row r="59" spans="1:16" x14ac:dyDescent="0.35">
      <c r="A59" s="209"/>
      <c r="B59" s="211"/>
      <c r="C59" s="211"/>
      <c r="D59" s="924"/>
      <c r="E59" s="924"/>
      <c r="F59" s="924"/>
      <c r="G59" s="924"/>
      <c r="H59" s="924"/>
      <c r="I59" s="924"/>
      <c r="J59" s="924"/>
      <c r="K59" s="924"/>
      <c r="L59" s="924"/>
      <c r="M59" s="924"/>
    </row>
    <row r="60" spans="1:16" x14ac:dyDescent="0.35">
      <c r="A60" s="209"/>
      <c r="B60" s="211"/>
      <c r="C60" s="211"/>
      <c r="D60" s="265" t="s">
        <v>619</v>
      </c>
      <c r="E60" s="924" t="s">
        <v>690</v>
      </c>
      <c r="F60" s="924"/>
      <c r="G60" s="924"/>
      <c r="H60" s="924"/>
      <c r="I60" s="924"/>
      <c r="J60" s="924"/>
      <c r="K60" s="924"/>
      <c r="L60" s="924"/>
      <c r="M60" s="924"/>
    </row>
    <row r="61" spans="1:16" x14ac:dyDescent="0.35">
      <c r="A61" s="209"/>
      <c r="B61" s="211"/>
      <c r="C61" s="211"/>
      <c r="D61" s="265"/>
      <c r="E61" s="924"/>
      <c r="F61" s="924"/>
      <c r="G61" s="924"/>
      <c r="H61" s="924"/>
      <c r="I61" s="924"/>
      <c r="J61" s="924"/>
      <c r="K61" s="924"/>
      <c r="L61" s="924"/>
      <c r="M61" s="924"/>
    </row>
    <row r="62" spans="1:16" x14ac:dyDescent="0.35">
      <c r="A62" s="209"/>
      <c r="B62" s="211"/>
      <c r="C62" s="211"/>
      <c r="D62" s="265"/>
      <c r="E62" s="924"/>
      <c r="F62" s="924"/>
      <c r="G62" s="924"/>
      <c r="H62" s="924"/>
      <c r="I62" s="924"/>
      <c r="J62" s="924"/>
      <c r="K62" s="924"/>
      <c r="L62" s="924"/>
      <c r="M62" s="924"/>
      <c r="N62" s="58"/>
    </row>
    <row r="63" spans="1:16" ht="15" customHeight="1" x14ac:dyDescent="0.35">
      <c r="A63" s="929" t="s">
        <v>549</v>
      </c>
      <c r="B63" s="929"/>
      <c r="C63" s="929"/>
      <c r="D63" s="929"/>
      <c r="E63" s="929"/>
      <c r="F63" s="929"/>
      <c r="G63" s="929"/>
      <c r="H63" s="929"/>
      <c r="I63" s="929"/>
      <c r="J63" s="929"/>
      <c r="K63" s="929"/>
      <c r="L63" s="929"/>
      <c r="M63" s="929"/>
    </row>
    <row r="64" spans="1:16" ht="15" customHeight="1" x14ac:dyDescent="0.35">
      <c r="A64" s="209"/>
      <c r="B64" s="213" t="s">
        <v>94</v>
      </c>
      <c r="C64" s="931" t="s">
        <v>502</v>
      </c>
      <c r="D64" s="931"/>
      <c r="E64" s="931"/>
      <c r="F64" s="931"/>
      <c r="G64" s="931"/>
      <c r="H64" s="931"/>
      <c r="I64" s="931"/>
      <c r="J64" s="931"/>
      <c r="K64" s="931"/>
      <c r="L64" s="931"/>
      <c r="M64" s="931"/>
    </row>
    <row r="65" spans="1:16" x14ac:dyDescent="0.35">
      <c r="A65" s="209"/>
      <c r="B65" s="213" t="s">
        <v>94</v>
      </c>
      <c r="C65" s="909" t="s">
        <v>512</v>
      </c>
      <c r="D65" s="909"/>
      <c r="E65" s="909"/>
      <c r="F65" s="909"/>
      <c r="G65" s="909"/>
      <c r="H65" s="909"/>
      <c r="I65" s="909"/>
      <c r="J65" s="909"/>
      <c r="K65" s="909"/>
      <c r="L65" s="909"/>
      <c r="M65" s="909"/>
    </row>
    <row r="66" spans="1:16" x14ac:dyDescent="0.35">
      <c r="A66" s="209"/>
      <c r="B66" s="213" t="s">
        <v>94</v>
      </c>
      <c r="C66" s="909" t="s">
        <v>513</v>
      </c>
      <c r="D66" s="909"/>
      <c r="E66" s="909"/>
      <c r="F66" s="909"/>
      <c r="G66" s="909"/>
      <c r="H66" s="909"/>
      <c r="I66" s="909"/>
      <c r="J66" s="909"/>
      <c r="K66" s="909"/>
      <c r="L66" s="909"/>
      <c r="M66" s="909"/>
    </row>
    <row r="67" spans="1:16" x14ac:dyDescent="0.35">
      <c r="A67" s="209"/>
      <c r="B67" s="213"/>
      <c r="C67" s="937"/>
      <c r="D67" s="937"/>
      <c r="E67" s="937"/>
      <c r="F67" s="937"/>
      <c r="G67" s="937"/>
      <c r="H67" s="937"/>
      <c r="I67" s="937"/>
      <c r="J67" s="937"/>
      <c r="K67" s="937"/>
      <c r="L67" s="937"/>
      <c r="M67" s="909"/>
      <c r="P67" s="8"/>
    </row>
    <row r="68" spans="1:16" x14ac:dyDescent="0.35">
      <c r="A68" s="43"/>
      <c r="B68" s="322"/>
      <c r="C68" s="934"/>
      <c r="D68" s="935"/>
      <c r="E68" s="935"/>
      <c r="F68" s="935"/>
      <c r="G68" s="935"/>
      <c r="H68" s="935"/>
      <c r="I68" s="935"/>
      <c r="J68" s="935"/>
      <c r="K68" s="935"/>
      <c r="L68" s="936"/>
      <c r="M68" s="323"/>
      <c r="P68" s="202">
        <f>C68</f>
        <v>0</v>
      </c>
    </row>
    <row r="69" spans="1:16" ht="5.25" customHeight="1" x14ac:dyDescent="0.35">
      <c r="A69" s="43"/>
      <c r="B69" s="320"/>
      <c r="C69" s="258"/>
      <c r="D69" s="258"/>
      <c r="E69" s="258"/>
      <c r="F69" s="258"/>
      <c r="G69" s="258"/>
      <c r="H69" s="258"/>
      <c r="I69" s="258"/>
      <c r="J69" s="258"/>
      <c r="K69" s="258"/>
      <c r="L69" s="258"/>
      <c r="M69" s="320"/>
      <c r="O69" t="s">
        <v>229</v>
      </c>
      <c r="P69" s="8"/>
    </row>
    <row r="70" spans="1:16" ht="15" customHeight="1" x14ac:dyDescent="0.35">
      <c r="A70" s="221" t="s">
        <v>525</v>
      </c>
      <c r="B70" s="256"/>
      <c r="C70" s="256"/>
      <c r="D70" s="256"/>
      <c r="E70" s="256"/>
      <c r="F70" s="256"/>
      <c r="G70" s="256"/>
      <c r="H70" s="256"/>
      <c r="I70" s="256"/>
      <c r="J70" s="256"/>
      <c r="K70" s="256"/>
      <c r="L70" s="256"/>
      <c r="M70" s="256"/>
      <c r="N70" s="58" t="s">
        <v>229</v>
      </c>
      <c r="O70" t="s">
        <v>523</v>
      </c>
      <c r="P70" s="8" t="s">
        <v>229</v>
      </c>
    </row>
    <row r="71" spans="1:16" ht="15.75" customHeight="1" x14ac:dyDescent="0.35">
      <c r="A71" s="230"/>
      <c r="B71" s="924" t="s">
        <v>522</v>
      </c>
      <c r="C71" s="924"/>
      <c r="D71" s="924"/>
      <c r="E71" s="924"/>
      <c r="F71" s="924"/>
      <c r="G71" s="924"/>
      <c r="H71" s="924"/>
      <c r="I71" s="924"/>
      <c r="J71" s="924"/>
      <c r="K71" s="924"/>
      <c r="L71" s="924"/>
      <c r="M71" s="924"/>
      <c r="N71" s="58" t="s">
        <v>528</v>
      </c>
      <c r="O71" t="s">
        <v>524</v>
      </c>
      <c r="P71" s="8" t="s">
        <v>628</v>
      </c>
    </row>
    <row r="72" spans="1:16" ht="15.75" customHeight="1" x14ac:dyDescent="0.35">
      <c r="A72" s="230"/>
      <c r="B72" s="939" t="s">
        <v>229</v>
      </c>
      <c r="C72" s="940"/>
      <c r="D72" s="941"/>
      <c r="E72" s="942"/>
      <c r="F72" s="43"/>
      <c r="G72" s="938"/>
      <c r="H72" s="938"/>
      <c r="I72" s="938"/>
      <c r="J72" s="938"/>
      <c r="K72" s="938"/>
      <c r="L72" s="938"/>
      <c r="M72" s="938"/>
      <c r="N72" s="58">
        <v>1</v>
      </c>
      <c r="O72" s="34" t="s">
        <v>229</v>
      </c>
      <c r="P72" s="8" t="s">
        <v>629</v>
      </c>
    </row>
    <row r="73" spans="1:16" ht="15.75" customHeight="1" x14ac:dyDescent="0.35">
      <c r="A73" s="230"/>
      <c r="B73" s="942" t="s">
        <v>526</v>
      </c>
      <c r="C73" s="942"/>
      <c r="D73" s="943"/>
      <c r="E73" s="947" t="s">
        <v>229</v>
      </c>
      <c r="F73" s="948"/>
      <c r="G73" s="948"/>
      <c r="H73" s="948"/>
      <c r="I73" s="948"/>
      <c r="J73" s="948"/>
      <c r="K73" s="948"/>
      <c r="L73" s="949"/>
      <c r="M73" s="43"/>
      <c r="N73" s="58">
        <v>2</v>
      </c>
      <c r="O73" s="216" t="s">
        <v>517</v>
      </c>
      <c r="P73" s="8" t="s">
        <v>630</v>
      </c>
    </row>
    <row r="74" spans="1:16" ht="15.75" customHeight="1" x14ac:dyDescent="0.35">
      <c r="A74" s="43"/>
      <c r="B74" s="43"/>
      <c r="C74" s="944" t="s">
        <v>521</v>
      </c>
      <c r="D74" s="944"/>
      <c r="E74" s="945"/>
      <c r="F74" s="219" t="s">
        <v>229</v>
      </c>
      <c r="G74" s="231" t="s">
        <v>518</v>
      </c>
      <c r="H74" s="43"/>
      <c r="I74" s="43"/>
      <c r="J74" s="43"/>
      <c r="K74" s="43"/>
      <c r="L74" s="43"/>
      <c r="M74" s="43"/>
      <c r="N74" s="58" t="s">
        <v>529</v>
      </c>
      <c r="O74" s="215" t="s">
        <v>516</v>
      </c>
      <c r="P74" s="8" t="s">
        <v>691</v>
      </c>
    </row>
    <row r="75" spans="1:16" ht="15.75" customHeight="1" x14ac:dyDescent="0.35">
      <c r="A75" s="209"/>
      <c r="B75" s="43"/>
      <c r="C75" s="205"/>
      <c r="D75" s="220">
        <v>117610</v>
      </c>
      <c r="E75" s="931" t="s">
        <v>514</v>
      </c>
      <c r="F75" s="931"/>
      <c r="G75" s="931"/>
      <c r="H75" s="931"/>
      <c r="I75" s="217"/>
      <c r="J75" s="217"/>
      <c r="K75" s="217"/>
      <c r="L75" s="217"/>
      <c r="M75" s="212"/>
      <c r="N75" s="58">
        <v>3</v>
      </c>
      <c r="O75" s="215"/>
      <c r="P75" s="8"/>
    </row>
    <row r="76" spans="1:16" ht="15.75" customHeight="1" x14ac:dyDescent="0.35">
      <c r="A76" s="209"/>
      <c r="B76" s="218"/>
      <c r="C76" s="218"/>
      <c r="D76" s="220">
        <v>117974</v>
      </c>
      <c r="E76" s="931" t="s">
        <v>515</v>
      </c>
      <c r="F76" s="931"/>
      <c r="G76" s="931"/>
      <c r="H76" s="931"/>
      <c r="I76" s="217"/>
      <c r="J76" s="217"/>
      <c r="K76" s="217"/>
      <c r="L76" s="217"/>
      <c r="M76" s="212"/>
      <c r="N76" s="58">
        <v>4</v>
      </c>
      <c r="P76" s="8"/>
    </row>
    <row r="77" spans="1:16" ht="15.75" customHeight="1" x14ac:dyDescent="0.35">
      <c r="A77" s="950" t="s">
        <v>602</v>
      </c>
      <c r="B77" s="950"/>
      <c r="C77" s="950"/>
      <c r="D77" s="950"/>
      <c r="E77" s="950"/>
      <c r="F77" s="950"/>
      <c r="G77" s="950"/>
      <c r="H77" s="950"/>
      <c r="I77" s="950"/>
      <c r="J77" s="950"/>
      <c r="K77" s="950"/>
      <c r="L77" s="950"/>
      <c r="M77" s="950"/>
      <c r="N77" s="58">
        <v>5</v>
      </c>
      <c r="P77" s="8"/>
    </row>
    <row r="78" spans="1:16" ht="15.75" customHeight="1" x14ac:dyDescent="0.35">
      <c r="A78" s="230"/>
      <c r="B78" s="260" t="s">
        <v>94</v>
      </c>
      <c r="C78" s="938" t="s">
        <v>519</v>
      </c>
      <c r="D78" s="938"/>
      <c r="E78" s="938"/>
      <c r="F78" s="938"/>
      <c r="G78" s="938"/>
      <c r="H78" s="938"/>
      <c r="I78" s="938"/>
      <c r="J78" s="938"/>
      <c r="K78" s="938"/>
      <c r="L78" s="938"/>
      <c r="M78" s="938"/>
      <c r="N78" s="58">
        <v>6</v>
      </c>
    </row>
    <row r="79" spans="1:16" ht="15.75" customHeight="1" x14ac:dyDescent="0.35">
      <c r="A79" s="230"/>
      <c r="B79" s="260" t="s">
        <v>94</v>
      </c>
      <c r="C79" s="938" t="s">
        <v>599</v>
      </c>
      <c r="D79" s="938"/>
      <c r="E79" s="938"/>
      <c r="F79" s="938"/>
      <c r="G79" s="938"/>
      <c r="H79" s="938"/>
      <c r="I79" s="938"/>
      <c r="J79" s="938"/>
      <c r="K79" s="938"/>
      <c r="L79" s="938"/>
      <c r="M79" s="938"/>
      <c r="N79" s="58">
        <v>7</v>
      </c>
    </row>
    <row r="80" spans="1:16" ht="15" customHeight="1" x14ac:dyDescent="0.35">
      <c r="A80" s="230"/>
      <c r="B80" s="260" t="s">
        <v>94</v>
      </c>
      <c r="C80" s="938" t="s">
        <v>600</v>
      </c>
      <c r="D80" s="938"/>
      <c r="E80" s="938"/>
      <c r="F80" s="938"/>
      <c r="G80" s="938"/>
      <c r="H80" s="938"/>
      <c r="I80" s="938"/>
      <c r="J80" s="938"/>
      <c r="K80" s="938"/>
      <c r="L80" s="938"/>
      <c r="M80" s="938"/>
      <c r="N80" s="58">
        <v>8</v>
      </c>
    </row>
    <row r="81" spans="1:15" x14ac:dyDescent="0.35">
      <c r="A81" s="230"/>
      <c r="B81" s="260"/>
      <c r="C81" s="938"/>
      <c r="D81" s="938"/>
      <c r="E81" s="938"/>
      <c r="F81" s="938"/>
      <c r="G81" s="938"/>
      <c r="H81" s="938"/>
      <c r="I81" s="938"/>
      <c r="J81" s="938"/>
      <c r="K81" s="938"/>
      <c r="L81" s="938"/>
      <c r="M81" s="938"/>
      <c r="N81" s="58">
        <v>9</v>
      </c>
      <c r="O81" s="58"/>
    </row>
    <row r="82" spans="1:15" x14ac:dyDescent="0.35">
      <c r="A82" s="230"/>
      <c r="B82" s="260" t="s">
        <v>94</v>
      </c>
      <c r="C82" s="938" t="s">
        <v>601</v>
      </c>
      <c r="D82" s="938"/>
      <c r="E82" s="938"/>
      <c r="F82" s="938"/>
      <c r="G82" s="938"/>
      <c r="H82" s="938"/>
      <c r="I82" s="938"/>
      <c r="J82" s="938"/>
      <c r="K82" s="938"/>
      <c r="L82" s="938"/>
      <c r="M82" s="938"/>
      <c r="N82" s="58">
        <v>10</v>
      </c>
    </row>
    <row r="83" spans="1:15" x14ac:dyDescent="0.35">
      <c r="A83" s="230"/>
      <c r="B83" s="260"/>
      <c r="C83" s="938"/>
      <c r="D83" s="938"/>
      <c r="E83" s="938"/>
      <c r="F83" s="938"/>
      <c r="G83" s="938"/>
      <c r="H83" s="938"/>
      <c r="I83" s="938"/>
      <c r="J83" s="938"/>
      <c r="K83" s="938"/>
      <c r="L83" s="938"/>
      <c r="M83" s="938"/>
      <c r="N83" s="58">
        <v>11</v>
      </c>
    </row>
    <row r="84" spans="1:15" x14ac:dyDescent="0.35">
      <c r="A84" s="230"/>
      <c r="B84" s="260"/>
      <c r="C84" s="938"/>
      <c r="D84" s="938"/>
      <c r="E84" s="938"/>
      <c r="F84" s="938"/>
      <c r="G84" s="938"/>
      <c r="H84" s="938"/>
      <c r="I84" s="938"/>
      <c r="J84" s="938"/>
      <c r="K84" s="938"/>
      <c r="L84" s="938"/>
      <c r="M84" s="938"/>
      <c r="N84" s="58">
        <v>12</v>
      </c>
    </row>
    <row r="85" spans="1:15" x14ac:dyDescent="0.35">
      <c r="A85" s="230"/>
      <c r="B85" s="260"/>
      <c r="C85" s="938"/>
      <c r="D85" s="938"/>
      <c r="E85" s="938"/>
      <c r="F85" s="938"/>
      <c r="G85" s="938"/>
      <c r="H85" s="938"/>
      <c r="I85" s="938"/>
      <c r="J85" s="938"/>
      <c r="K85" s="938"/>
      <c r="L85" s="938"/>
      <c r="M85" s="938"/>
    </row>
    <row r="86" spans="1:15" hidden="1" x14ac:dyDescent="0.35">
      <c r="A86" s="209"/>
      <c r="B86" s="218"/>
      <c r="C86" s="218"/>
      <c r="D86" s="217"/>
      <c r="E86" s="217"/>
      <c r="F86" s="217"/>
      <c r="G86" s="217"/>
      <c r="H86" s="218"/>
      <c r="I86" s="217"/>
      <c r="J86" s="217"/>
      <c r="K86" s="217"/>
      <c r="L86" s="217"/>
      <c r="M86" s="212"/>
    </row>
    <row r="87" spans="1:15" ht="15.5" hidden="1" x14ac:dyDescent="0.35">
      <c r="A87" s="266"/>
      <c r="B87" s="946">
        <f>SUM('WORK Individualized Budget'!S73:U73)</f>
        <v>0</v>
      </c>
      <c r="C87" s="946"/>
      <c r="D87" s="267" t="str" cm="1">
        <f t="array" ref="D87">_xlfn.IFS(B87=0,"NA",B87&lt;23.01,FALSE,B87&gt;23,TRUE)</f>
        <v>NA</v>
      </c>
      <c r="E87" s="268" t="s">
        <v>484</v>
      </c>
      <c r="F87" s="266"/>
      <c r="G87" s="268"/>
      <c r="H87" s="266"/>
      <c r="I87" s="266" t="s">
        <v>497</v>
      </c>
      <c r="J87" s="266"/>
      <c r="K87" s="266"/>
      <c r="L87" s="266"/>
      <c r="M87" s="266"/>
      <c r="N87" s="58"/>
    </row>
    <row r="88" spans="1:15" ht="15.5" hidden="1" x14ac:dyDescent="0.35">
      <c r="A88" s="266"/>
      <c r="B88" s="946">
        <f>SUM('WORK Individualized Budget'!S74:U74)</f>
        <v>0</v>
      </c>
      <c r="C88" s="946"/>
      <c r="D88" s="267" t="str" cm="1">
        <f t="array" ref="D88">_xlfn.IFS(B88=0,"NA",B88&lt;23.01,FALSE,B88&gt;23,TRUE)</f>
        <v>NA</v>
      </c>
      <c r="E88" s="268" t="s">
        <v>484</v>
      </c>
      <c r="F88" s="266"/>
      <c r="G88" s="268"/>
      <c r="H88" s="266"/>
      <c r="I88" s="266" t="s">
        <v>497</v>
      </c>
      <c r="J88" s="266"/>
      <c r="K88" s="266"/>
      <c r="L88" s="266"/>
      <c r="M88" s="266"/>
    </row>
    <row r="89" spans="1:15" ht="15.5" hidden="1" x14ac:dyDescent="0.35">
      <c r="A89" s="266"/>
      <c r="B89" s="946">
        <f>SUM('WORK Individualized Budget'!S82:U82)</f>
        <v>0</v>
      </c>
      <c r="C89" s="946"/>
      <c r="D89" s="267" t="str" cm="1">
        <f t="array" ref="D89">_xlfn.IFS(B89=0,"NA",B89&lt;23.01,TRUE,B89&gt;23,FALSE)</f>
        <v>NA</v>
      </c>
      <c r="E89" s="268" t="s">
        <v>484</v>
      </c>
      <c r="F89" s="266"/>
      <c r="G89" s="268"/>
      <c r="H89" s="266"/>
      <c r="I89" s="266" t="s">
        <v>497</v>
      </c>
      <c r="J89" s="266"/>
      <c r="K89" s="266"/>
      <c r="L89" s="266"/>
      <c r="M89" s="266"/>
    </row>
    <row r="90" spans="1:15" ht="15.5" hidden="1" x14ac:dyDescent="0.35">
      <c r="A90" s="266"/>
      <c r="B90" s="946">
        <f>SUM('WORK Individualized Budget'!S83:U83)</f>
        <v>0</v>
      </c>
      <c r="C90" s="946"/>
      <c r="D90" s="267" t="str" cm="1">
        <f t="array" ref="D90">_xlfn.IFS(B90=0,"NA",B90&lt;23.01,TRUE,B90&gt;23,FALSE)</f>
        <v>NA</v>
      </c>
      <c r="E90" s="268" t="s">
        <v>484</v>
      </c>
      <c r="F90" s="266"/>
      <c r="G90" s="268"/>
      <c r="H90" s="266"/>
      <c r="I90" s="266" t="s">
        <v>497</v>
      </c>
      <c r="J90" s="266"/>
      <c r="K90" s="266"/>
      <c r="L90" s="266"/>
      <c r="M90" s="266"/>
    </row>
    <row r="91" spans="1:15" ht="15.5" hidden="1" x14ac:dyDescent="0.35">
      <c r="A91" s="266"/>
      <c r="B91" s="951"/>
      <c r="C91" s="951"/>
      <c r="D91" s="269" t="e">
        <f>_xlfn.XOR(D87,D88,D89,D90)</f>
        <v>#VALUE!</v>
      </c>
      <c r="E91" s="270"/>
      <c r="F91" s="268"/>
      <c r="G91" s="268" t="s">
        <v>500</v>
      </c>
      <c r="H91" s="266"/>
      <c r="I91" s="266"/>
      <c r="J91" s="266"/>
      <c r="K91" s="266"/>
      <c r="L91" s="266"/>
      <c r="M91" s="266"/>
    </row>
    <row r="92" spans="1:15" ht="15.5" hidden="1" x14ac:dyDescent="0.35">
      <c r="A92" s="266"/>
      <c r="B92" s="266"/>
      <c r="C92" s="266"/>
      <c r="D92" s="269" t="e">
        <f>IF(D91,"No","Yes")</f>
        <v>#VALUE!</v>
      </c>
      <c r="E92" s="270"/>
      <c r="F92" s="268"/>
      <c r="G92" s="268"/>
      <c r="H92" s="266"/>
      <c r="I92" s="266"/>
      <c r="J92" s="266"/>
      <c r="K92" s="266"/>
      <c r="L92" s="266"/>
      <c r="M92" s="266"/>
    </row>
    <row r="93" spans="1:15" ht="15.5" hidden="1" x14ac:dyDescent="0.35">
      <c r="A93" s="266"/>
      <c r="B93" s="271"/>
      <c r="C93" s="271"/>
      <c r="D93" s="267"/>
      <c r="E93" s="268"/>
      <c r="F93" s="268"/>
      <c r="G93" s="268"/>
      <c r="H93" s="266"/>
      <c r="I93" s="266"/>
      <c r="J93" s="266"/>
      <c r="K93" s="266"/>
      <c r="L93" s="266"/>
      <c r="M93" s="266"/>
      <c r="N93" s="58"/>
    </row>
    <row r="94" spans="1:15" ht="15.5" hidden="1" x14ac:dyDescent="0.35">
      <c r="A94" s="266"/>
      <c r="B94" s="946">
        <f>SUM('WORK Individualized Budget'!S95:V95)</f>
        <v>0</v>
      </c>
      <c r="C94" s="946"/>
      <c r="D94" s="267" t="str" cm="1">
        <f t="array" ref="D94">_xlfn.IFS(B94=0,"NA",B94&lt;18.01,FALSE,B94&gt;18,TRUE)</f>
        <v>NA</v>
      </c>
      <c r="E94" s="268" t="s">
        <v>485</v>
      </c>
      <c r="F94" s="268"/>
      <c r="G94" s="268"/>
      <c r="H94" s="266"/>
      <c r="I94" s="266" t="s">
        <v>499</v>
      </c>
      <c r="J94" s="266"/>
      <c r="K94" s="266"/>
      <c r="L94" s="266"/>
      <c r="M94" s="266"/>
    </row>
    <row r="95" spans="1:15" ht="15.5" hidden="1" x14ac:dyDescent="0.35">
      <c r="A95" s="266"/>
      <c r="B95" s="946">
        <f>SUM('WORK Individualized Budget'!S96:V96)</f>
        <v>0</v>
      </c>
      <c r="C95" s="946"/>
      <c r="D95" s="267" t="str" cm="1">
        <f t="array" ref="D95">_xlfn.IFS(B95=0,"NA",B95&lt;18.01,FALSE,B95&gt;18,TRUE)</f>
        <v>NA</v>
      </c>
      <c r="E95" s="268" t="s">
        <v>485</v>
      </c>
      <c r="F95" s="268"/>
      <c r="G95" s="268"/>
      <c r="H95" s="266"/>
      <c r="I95" s="266" t="s">
        <v>499</v>
      </c>
      <c r="J95" s="266"/>
      <c r="K95" s="266"/>
      <c r="L95" s="266"/>
      <c r="M95" s="266"/>
    </row>
    <row r="96" spans="1:15" ht="15.5" hidden="1" x14ac:dyDescent="0.35">
      <c r="A96" s="266"/>
      <c r="B96" s="946">
        <f>SUM('WORK Individualized Budget'!S97:V97)</f>
        <v>0</v>
      </c>
      <c r="C96" s="946"/>
      <c r="D96" s="267" t="str" cm="1">
        <f t="array" ref="D96">_xlfn.IFS(B96=0,"NA",B96&lt;18.01,FALSE,B96&gt;18,TRUE)</f>
        <v>NA</v>
      </c>
      <c r="E96" s="268" t="s">
        <v>485</v>
      </c>
      <c r="F96" s="268"/>
      <c r="G96" s="268"/>
      <c r="H96" s="266"/>
      <c r="I96" s="266" t="s">
        <v>499</v>
      </c>
      <c r="J96" s="266"/>
      <c r="K96" s="266"/>
      <c r="L96" s="266"/>
      <c r="M96" s="266"/>
    </row>
    <row r="97" spans="1:13" ht="15.5" hidden="1" x14ac:dyDescent="0.35">
      <c r="A97" s="266"/>
      <c r="B97" s="946">
        <f>SUM('WORK Individualized Budget'!S98:V98)</f>
        <v>0</v>
      </c>
      <c r="C97" s="946"/>
      <c r="D97" s="267" t="str" cm="1">
        <f t="array" ref="D97">_xlfn.IFS(B97=0,"NA",B97&lt;18.01,FALSE,B97&gt;18,TRUE)</f>
        <v>NA</v>
      </c>
      <c r="E97" s="268" t="s">
        <v>485</v>
      </c>
      <c r="F97" s="268"/>
      <c r="G97" s="268"/>
      <c r="H97" s="266"/>
      <c r="I97" s="266" t="s">
        <v>499</v>
      </c>
      <c r="J97" s="266"/>
      <c r="K97" s="266"/>
      <c r="L97" s="266"/>
      <c r="M97" s="266"/>
    </row>
    <row r="98" spans="1:13" ht="15.5" hidden="1" x14ac:dyDescent="0.35">
      <c r="A98" s="266"/>
      <c r="B98" s="946">
        <f>SUM('WORK Individualized Budget'!S99:V99)</f>
        <v>0</v>
      </c>
      <c r="C98" s="946"/>
      <c r="D98" s="267" t="str" cm="1">
        <f t="array" ref="D98">_xlfn.IFS(B98=0,"NA",B98&lt;18.01,FALSE,B98&gt;18,TRUE)</f>
        <v>NA</v>
      </c>
      <c r="E98" s="268" t="s">
        <v>485</v>
      </c>
      <c r="F98" s="268"/>
      <c r="G98" s="268"/>
      <c r="H98" s="266"/>
      <c r="I98" s="266" t="s">
        <v>499</v>
      </c>
      <c r="J98" s="266"/>
      <c r="K98" s="266"/>
      <c r="L98" s="266"/>
      <c r="M98" s="266"/>
    </row>
    <row r="99" spans="1:13" ht="15.5" hidden="1" x14ac:dyDescent="0.35">
      <c r="A99" s="266"/>
      <c r="B99" s="946">
        <f>SUM('WORK Individualized Budget'!S100:V100)</f>
        <v>0</v>
      </c>
      <c r="C99" s="946"/>
      <c r="D99" s="267" t="str" cm="1">
        <f t="array" ref="D99">_xlfn.IFS(B99=0,"NA",B99&lt;18.01,FALSE,B99&gt;18,TRUE)</f>
        <v>NA</v>
      </c>
      <c r="E99" s="268" t="s">
        <v>485</v>
      </c>
      <c r="F99" s="268"/>
      <c r="G99" s="268"/>
      <c r="H99" s="266"/>
      <c r="I99" s="266" t="s">
        <v>499</v>
      </c>
      <c r="J99" s="266"/>
      <c r="K99" s="266"/>
      <c r="L99" s="266"/>
      <c r="M99" s="266"/>
    </row>
    <row r="100" spans="1:13" ht="15.5" hidden="1" x14ac:dyDescent="0.35">
      <c r="A100" s="266"/>
      <c r="B100" s="946">
        <f>SUM('WORK Individualized Budget'!S101:V101)</f>
        <v>0</v>
      </c>
      <c r="C100" s="946"/>
      <c r="D100" s="267" t="str" cm="1">
        <f t="array" ref="D100">_xlfn.IFS(B100=0,"NA",B100&lt;18.01,FALSE,B100&gt;18,TRUE)</f>
        <v>NA</v>
      </c>
      <c r="E100" s="268" t="s">
        <v>485</v>
      </c>
      <c r="F100" s="268"/>
      <c r="G100" s="268"/>
      <c r="H100" s="266"/>
      <c r="I100" s="266" t="s">
        <v>499</v>
      </c>
      <c r="J100" s="266"/>
      <c r="K100" s="266"/>
      <c r="L100" s="266"/>
      <c r="M100" s="266"/>
    </row>
    <row r="101" spans="1:13" ht="15.5" hidden="1" x14ac:dyDescent="0.35">
      <c r="A101" s="266"/>
      <c r="B101" s="946">
        <f>SUM('WORK Individualized Budget'!S102:V102)</f>
        <v>0</v>
      </c>
      <c r="C101" s="946"/>
      <c r="D101" s="267" t="str" cm="1">
        <f t="array" ref="D101">_xlfn.IFS(B101=0,"NA",B101&lt;18.01,FALSE,B101&gt;18,TRUE)</f>
        <v>NA</v>
      </c>
      <c r="E101" s="268" t="s">
        <v>485</v>
      </c>
      <c r="F101" s="268"/>
      <c r="G101" s="268"/>
      <c r="H101" s="266"/>
      <c r="I101" s="266" t="s">
        <v>499</v>
      </c>
      <c r="J101" s="266"/>
      <c r="K101" s="266"/>
      <c r="L101" s="266"/>
      <c r="M101" s="266"/>
    </row>
    <row r="102" spans="1:13" ht="15.5" hidden="1" x14ac:dyDescent="0.35">
      <c r="A102" s="266"/>
      <c r="B102" s="946">
        <f>SUM('WORK Individualized Budget'!S103:V103)</f>
        <v>0</v>
      </c>
      <c r="C102" s="946"/>
      <c r="D102" s="267" t="str" cm="1">
        <f t="array" ref="D102">_xlfn.IFS(B102=0,"NA",B102&lt;18.01,FALSE,B102&gt;18,TRUE)</f>
        <v>NA</v>
      </c>
      <c r="E102" s="268" t="s">
        <v>485</v>
      </c>
      <c r="F102" s="268"/>
      <c r="G102" s="268"/>
      <c r="H102" s="266"/>
      <c r="I102" s="266" t="s">
        <v>499</v>
      </c>
      <c r="J102" s="266"/>
      <c r="K102" s="266"/>
      <c r="L102" s="266"/>
      <c r="M102" s="266"/>
    </row>
    <row r="103" spans="1:13" ht="15.5" hidden="1" x14ac:dyDescent="0.35">
      <c r="A103" s="266"/>
      <c r="B103" s="946">
        <f>SUM('WORK Individualized Budget'!S104:V104)</f>
        <v>0</v>
      </c>
      <c r="C103" s="946"/>
      <c r="D103" s="267" t="str" cm="1">
        <f t="array" ref="D103">_xlfn.IFS(B103=0,"NA",B103&lt;18.01,FALSE,B103&gt;18,TRUE)</f>
        <v>NA</v>
      </c>
      <c r="E103" s="268" t="s">
        <v>485</v>
      </c>
      <c r="F103" s="268"/>
      <c r="G103" s="268"/>
      <c r="H103" s="266"/>
      <c r="I103" s="266" t="s">
        <v>499</v>
      </c>
      <c r="J103" s="266"/>
      <c r="K103" s="266"/>
      <c r="L103" s="266"/>
      <c r="M103" s="266"/>
    </row>
    <row r="104" spans="1:13" ht="15.5" hidden="1" x14ac:dyDescent="0.35">
      <c r="A104" s="266"/>
      <c r="B104" s="946">
        <f>SUM('WORK Individualized Budget'!S105:V105)</f>
        <v>0</v>
      </c>
      <c r="C104" s="946"/>
      <c r="D104" s="267" t="str" cm="1">
        <f t="array" ref="D104">_xlfn.IFS(B104=0,"NA",B104&lt;18.01,FALSE,B104&gt;18,TRUE)</f>
        <v>NA</v>
      </c>
      <c r="E104" s="268" t="s">
        <v>485</v>
      </c>
      <c r="F104" s="268"/>
      <c r="G104" s="268"/>
      <c r="H104" s="266"/>
      <c r="I104" s="266" t="s">
        <v>499</v>
      </c>
      <c r="J104" s="266"/>
      <c r="K104" s="266"/>
      <c r="L104" s="266"/>
      <c r="M104" s="266"/>
    </row>
    <row r="105" spans="1:13" ht="15.5" hidden="1" x14ac:dyDescent="0.35">
      <c r="A105" s="266"/>
      <c r="B105" s="946">
        <f>SUM('WORK Individualized Budget'!S109:V109)</f>
        <v>0</v>
      </c>
      <c r="C105" s="946"/>
      <c r="D105" s="267" t="str" cm="1">
        <f t="array" ref="D105">_xlfn.IFS(B105=0,"NA",B105&lt;18.01,FALSE,B105&gt;18,TRUE)</f>
        <v>NA</v>
      </c>
      <c r="E105" s="268" t="s">
        <v>485</v>
      </c>
      <c r="F105" s="268"/>
      <c r="G105" s="268"/>
      <c r="H105" s="266"/>
      <c r="I105" s="266" t="s">
        <v>499</v>
      </c>
      <c r="J105" s="266"/>
      <c r="K105" s="266"/>
      <c r="L105" s="266"/>
      <c r="M105" s="266"/>
    </row>
    <row r="106" spans="1:13" ht="15.5" hidden="1" x14ac:dyDescent="0.35">
      <c r="A106" s="266"/>
      <c r="B106" s="946">
        <f>SUM('WORK Individualized Budget'!S110:V110)</f>
        <v>0</v>
      </c>
      <c r="C106" s="946"/>
      <c r="D106" s="267" t="str" cm="1">
        <f t="array" ref="D106">_xlfn.IFS(B106=0,"NA",B106&lt;18.01,FALSE,B106&gt;18,TRUE)</f>
        <v>NA</v>
      </c>
      <c r="E106" s="268" t="s">
        <v>485</v>
      </c>
      <c r="F106" s="268"/>
      <c r="G106" s="268"/>
      <c r="H106" s="266"/>
      <c r="I106" s="266" t="s">
        <v>499</v>
      </c>
      <c r="J106" s="266"/>
      <c r="K106" s="266"/>
      <c r="L106" s="266"/>
      <c r="M106" s="266"/>
    </row>
    <row r="107" spans="1:13" ht="15.5" hidden="1" x14ac:dyDescent="0.35">
      <c r="A107" s="266"/>
      <c r="B107" s="946">
        <f>SUM('WORK Individualized Budget'!S111:V111)</f>
        <v>0</v>
      </c>
      <c r="C107" s="946"/>
      <c r="D107" s="267" t="str" cm="1">
        <f t="array" ref="D107">_xlfn.IFS(B107=0,"NA",B107&lt;18.01,FALSE,B107&gt;18,TRUE)</f>
        <v>NA</v>
      </c>
      <c r="E107" s="268" t="s">
        <v>485</v>
      </c>
      <c r="F107" s="268"/>
      <c r="G107" s="268"/>
      <c r="H107" s="266"/>
      <c r="I107" s="266" t="s">
        <v>499</v>
      </c>
      <c r="J107" s="266"/>
      <c r="K107" s="266"/>
      <c r="L107" s="266"/>
      <c r="M107" s="266"/>
    </row>
    <row r="108" spans="1:13" ht="15.5" hidden="1" x14ac:dyDescent="0.35">
      <c r="A108" s="266"/>
      <c r="B108" s="946">
        <f>SUM('WORK Individualized Budget'!S112:V112)</f>
        <v>0</v>
      </c>
      <c r="C108" s="946"/>
      <c r="D108" s="267" t="str" cm="1">
        <f t="array" ref="D108">_xlfn.IFS(B108=0,"NA",B108&lt;18.01,FALSE,B108&gt;18,TRUE)</f>
        <v>NA</v>
      </c>
      <c r="E108" s="268" t="s">
        <v>485</v>
      </c>
      <c r="F108" s="268"/>
      <c r="G108" s="268"/>
      <c r="H108" s="266"/>
      <c r="I108" s="266" t="s">
        <v>499</v>
      </c>
      <c r="J108" s="266"/>
      <c r="K108" s="266"/>
      <c r="L108" s="266"/>
      <c r="M108" s="266"/>
    </row>
    <row r="109" spans="1:13" ht="15.5" hidden="1" x14ac:dyDescent="0.35">
      <c r="A109" s="266"/>
      <c r="B109" s="946">
        <f>SUM('WORK Individualized Budget'!S113:V113)</f>
        <v>0</v>
      </c>
      <c r="C109" s="946"/>
      <c r="D109" s="267" t="str" cm="1">
        <f t="array" ref="D109">_xlfn.IFS(B109=0,"NA",B109&lt;18.01,FALSE,B109&gt;18,TRUE)</f>
        <v>NA</v>
      </c>
      <c r="E109" s="268" t="s">
        <v>485</v>
      </c>
      <c r="F109" s="268"/>
      <c r="G109" s="268"/>
      <c r="H109" s="266"/>
      <c r="I109" s="266" t="s">
        <v>499</v>
      </c>
      <c r="J109" s="266"/>
      <c r="K109" s="266"/>
      <c r="L109" s="266"/>
      <c r="M109" s="266"/>
    </row>
    <row r="110" spans="1:13" ht="15.5" hidden="1" x14ac:dyDescent="0.35">
      <c r="A110" s="266"/>
      <c r="B110" s="946">
        <f>SUM('WORK Individualized Budget'!S114:V114)</f>
        <v>0</v>
      </c>
      <c r="C110" s="946"/>
      <c r="D110" s="267" t="str" cm="1">
        <f t="array" ref="D110">_xlfn.IFS(B110=0,"NA",B110&lt;18.01,FALSE,B110&gt;18,TRUE)</f>
        <v>NA</v>
      </c>
      <c r="E110" s="268" t="s">
        <v>485</v>
      </c>
      <c r="F110" s="268"/>
      <c r="G110" s="268"/>
      <c r="H110" s="266"/>
      <c r="I110" s="266" t="s">
        <v>499</v>
      </c>
      <c r="J110" s="266"/>
      <c r="K110" s="266"/>
      <c r="L110" s="266"/>
      <c r="M110" s="266"/>
    </row>
    <row r="111" spans="1:13" ht="15.5" hidden="1" x14ac:dyDescent="0.35">
      <c r="A111" s="266"/>
      <c r="B111" s="946">
        <f>SUM('WORK Individualized Budget'!S115:V115)</f>
        <v>0</v>
      </c>
      <c r="C111" s="946"/>
      <c r="D111" s="267" t="str" cm="1">
        <f t="array" ref="D111">_xlfn.IFS(B111=0,"NA",B111&lt;18.01,FALSE,B111&gt;18,TRUE)</f>
        <v>NA</v>
      </c>
      <c r="E111" s="268" t="s">
        <v>485</v>
      </c>
      <c r="F111" s="268"/>
      <c r="G111" s="268"/>
      <c r="H111" s="266"/>
      <c r="I111" s="266" t="s">
        <v>499</v>
      </c>
      <c r="J111" s="266"/>
      <c r="K111" s="266"/>
      <c r="L111" s="266"/>
      <c r="M111" s="266"/>
    </row>
    <row r="112" spans="1:13" ht="15.5" hidden="1" x14ac:dyDescent="0.35">
      <c r="A112" s="266"/>
      <c r="B112" s="946">
        <f>SUM('WORK Individualized Budget'!S116:V116)</f>
        <v>0</v>
      </c>
      <c r="C112" s="946"/>
      <c r="D112" s="267" t="str" cm="1">
        <f t="array" ref="D112">_xlfn.IFS(B112=0,"NA",B112&lt;18.01,FALSE,B112&gt;18,TRUE)</f>
        <v>NA</v>
      </c>
      <c r="E112" s="268" t="s">
        <v>485</v>
      </c>
      <c r="F112" s="268"/>
      <c r="G112" s="268"/>
      <c r="H112" s="266"/>
      <c r="I112" s="266" t="s">
        <v>499</v>
      </c>
      <c r="J112" s="266"/>
      <c r="K112" s="266"/>
      <c r="L112" s="266"/>
      <c r="M112" s="266"/>
    </row>
    <row r="113" spans="1:13" ht="15.5" hidden="1" x14ac:dyDescent="0.35">
      <c r="A113" s="266"/>
      <c r="B113" s="946">
        <f>SUM('WORK Individualized Budget'!S117:V117)</f>
        <v>0</v>
      </c>
      <c r="C113" s="946"/>
      <c r="D113" s="267" t="str" cm="1">
        <f t="array" ref="D113">_xlfn.IFS(B113=0,"NA",B113&lt;18.01,FALSE,B113&gt;18,TRUE)</f>
        <v>NA</v>
      </c>
      <c r="E113" s="268" t="s">
        <v>485</v>
      </c>
      <c r="F113" s="268"/>
      <c r="G113" s="268"/>
      <c r="H113" s="266"/>
      <c r="I113" s="266" t="s">
        <v>499</v>
      </c>
      <c r="J113" s="266"/>
      <c r="K113" s="266"/>
      <c r="L113" s="266"/>
      <c r="M113" s="266"/>
    </row>
    <row r="114" spans="1:13" ht="15.5" hidden="1" x14ac:dyDescent="0.35">
      <c r="A114" s="266"/>
      <c r="B114" s="946">
        <f>SUM('WORK Individualized Budget'!S118:V118)</f>
        <v>0</v>
      </c>
      <c r="C114" s="946"/>
      <c r="D114" s="267" t="str" cm="1">
        <f t="array" ref="D114">_xlfn.IFS(B114=0,"NA",B114&lt;18.01,FALSE,B114&gt;18,TRUE)</f>
        <v>NA</v>
      </c>
      <c r="E114" s="268" t="s">
        <v>485</v>
      </c>
      <c r="F114" s="268"/>
      <c r="G114" s="268"/>
      <c r="H114" s="266"/>
      <c r="I114" s="266" t="s">
        <v>499</v>
      </c>
      <c r="J114" s="266"/>
      <c r="K114" s="266"/>
      <c r="L114" s="266"/>
      <c r="M114" s="266"/>
    </row>
    <row r="115" spans="1:13" ht="15.5" hidden="1" x14ac:dyDescent="0.35">
      <c r="A115" s="266"/>
      <c r="B115" s="946">
        <f>SUM('WORK Individualized Budget'!S119:V119)</f>
        <v>0</v>
      </c>
      <c r="C115" s="946"/>
      <c r="D115" s="267" t="str" cm="1">
        <f t="array" ref="D115">_xlfn.IFS(B115=0,"NA",B115&lt;18.01,FALSE,B115&gt;18,TRUE)</f>
        <v>NA</v>
      </c>
      <c r="E115" s="268" t="s">
        <v>485</v>
      </c>
      <c r="F115" s="268"/>
      <c r="G115" s="268"/>
      <c r="H115" s="266"/>
      <c r="I115" s="266" t="s">
        <v>499</v>
      </c>
      <c r="J115" s="266"/>
      <c r="K115" s="266"/>
      <c r="L115" s="266"/>
      <c r="M115" s="266"/>
    </row>
    <row r="116" spans="1:13" ht="15.5" hidden="1" x14ac:dyDescent="0.35">
      <c r="A116" s="266"/>
      <c r="B116" s="266"/>
      <c r="C116" s="272"/>
      <c r="D116" s="267" t="e">
        <f>_xlfn.XOR(D115,D115,D113,D112,D111,D110,D109,D108,D107,D106,D105,D104,D103,D102,D101,D100,D99,D98,D97,D96,D95,D96,D95,D94,D114)</f>
        <v>#VALUE!</v>
      </c>
      <c r="E116" s="270"/>
      <c r="F116" s="268"/>
      <c r="G116" s="268"/>
      <c r="H116" s="266"/>
      <c r="I116" s="266"/>
      <c r="J116" s="266"/>
      <c r="K116" s="266"/>
      <c r="L116" s="266"/>
      <c r="M116" s="266"/>
    </row>
    <row r="117" spans="1:13" ht="15.5" hidden="1" x14ac:dyDescent="0.35">
      <c r="A117" s="266"/>
      <c r="B117" s="266"/>
      <c r="C117" s="272"/>
      <c r="D117" s="269" t="e">
        <f>IF(D116,"No","Yes")</f>
        <v>#VALUE!</v>
      </c>
      <c r="E117" s="268"/>
      <c r="F117" s="268"/>
      <c r="G117" s="268"/>
      <c r="H117" s="266"/>
      <c r="I117" s="266"/>
      <c r="J117" s="266"/>
      <c r="K117" s="266"/>
      <c r="L117" s="266"/>
      <c r="M117" s="266"/>
    </row>
    <row r="118" spans="1:13" hidden="1" x14ac:dyDescent="0.35"/>
    <row r="119" spans="1:13" hidden="1" x14ac:dyDescent="0.35"/>
    <row r="120" spans="1:13" hidden="1" x14ac:dyDescent="0.35"/>
  </sheetData>
  <sheetProtection selectLockedCells="1"/>
  <scenarios current="0" show="0">
    <scenario name="STOP or Continue" count="2" user="Sherri Marney [KDHE]" comment="Created by Sherri Marney [KDHE] on 4/26/2022">
      <inputCells r="B16" val="Yes=Continue"/>
      <inputCells r="C16" val="No=STOP"/>
    </scenario>
  </scenarios>
  <mergeCells count="118">
    <mergeCell ref="B14:C14"/>
    <mergeCell ref="B17:C17"/>
    <mergeCell ref="B16:C16"/>
    <mergeCell ref="B18:C18"/>
    <mergeCell ref="B31:C31"/>
    <mergeCell ref="E19:M19"/>
    <mergeCell ref="E20:M21"/>
    <mergeCell ref="E22:M22"/>
    <mergeCell ref="D41:M42"/>
    <mergeCell ref="D32:M32"/>
    <mergeCell ref="B32:C32"/>
    <mergeCell ref="E33:M34"/>
    <mergeCell ref="B35:D35"/>
    <mergeCell ref="E35:M35"/>
    <mergeCell ref="E36:M36"/>
    <mergeCell ref="B41:C41"/>
    <mergeCell ref="E9:M9"/>
    <mergeCell ref="E10:M10"/>
    <mergeCell ref="D11:M11"/>
    <mergeCell ref="A2:M2"/>
    <mergeCell ref="A3:M3"/>
    <mergeCell ref="D4:M4"/>
    <mergeCell ref="D5:M5"/>
    <mergeCell ref="D6:M6"/>
    <mergeCell ref="D7:M7"/>
    <mergeCell ref="D8:M8"/>
    <mergeCell ref="B4:C4"/>
    <mergeCell ref="B7:C7"/>
    <mergeCell ref="B8:C8"/>
    <mergeCell ref="B11:C11"/>
    <mergeCell ref="B115:C115"/>
    <mergeCell ref="B107:C107"/>
    <mergeCell ref="B108:C108"/>
    <mergeCell ref="B109:C109"/>
    <mergeCell ref="B110:C110"/>
    <mergeCell ref="B94:C94"/>
    <mergeCell ref="B95:C95"/>
    <mergeCell ref="B96:C96"/>
    <mergeCell ref="B101:C101"/>
    <mergeCell ref="B112:C112"/>
    <mergeCell ref="B97:C97"/>
    <mergeCell ref="B98:C98"/>
    <mergeCell ref="B99:C99"/>
    <mergeCell ref="B100:C100"/>
    <mergeCell ref="B73:D73"/>
    <mergeCell ref="C74:E74"/>
    <mergeCell ref="E76:H76"/>
    <mergeCell ref="E75:H75"/>
    <mergeCell ref="B87:C87"/>
    <mergeCell ref="E73:L73"/>
    <mergeCell ref="B113:C113"/>
    <mergeCell ref="B114:C114"/>
    <mergeCell ref="B111:C111"/>
    <mergeCell ref="B102:C102"/>
    <mergeCell ref="B103:C103"/>
    <mergeCell ref="B104:C104"/>
    <mergeCell ref="B105:C105"/>
    <mergeCell ref="B106:C106"/>
    <mergeCell ref="A77:M77"/>
    <mergeCell ref="C78:M78"/>
    <mergeCell ref="C79:M79"/>
    <mergeCell ref="C80:M81"/>
    <mergeCell ref="C82:M85"/>
    <mergeCell ref="B90:C90"/>
    <mergeCell ref="B91:C91"/>
    <mergeCell ref="B88:C88"/>
    <mergeCell ref="B89:C89"/>
    <mergeCell ref="C68:L68"/>
    <mergeCell ref="A63:M63"/>
    <mergeCell ref="B71:M71"/>
    <mergeCell ref="D46:M47"/>
    <mergeCell ref="C66:M67"/>
    <mergeCell ref="C65:M65"/>
    <mergeCell ref="B53:C53"/>
    <mergeCell ref="G72:M72"/>
    <mergeCell ref="B72:C72"/>
    <mergeCell ref="D72:E72"/>
    <mergeCell ref="E43:M43"/>
    <mergeCell ref="D53:M54"/>
    <mergeCell ref="B46:C46"/>
    <mergeCell ref="E44:M44"/>
    <mergeCell ref="E45:M45"/>
    <mergeCell ref="C64:M64"/>
    <mergeCell ref="D55:M57"/>
    <mergeCell ref="B55:C55"/>
    <mergeCell ref="D58:M59"/>
    <mergeCell ref="B58:C58"/>
    <mergeCell ref="E52:M52"/>
    <mergeCell ref="E60:M62"/>
    <mergeCell ref="B48:C48"/>
    <mergeCell ref="D48:M49"/>
    <mergeCell ref="E51:M51"/>
    <mergeCell ref="B50:C50"/>
    <mergeCell ref="D50:M50"/>
    <mergeCell ref="A1:M1"/>
    <mergeCell ref="D38:M39"/>
    <mergeCell ref="B38:C38"/>
    <mergeCell ref="B40:C40"/>
    <mergeCell ref="D40:M40"/>
    <mergeCell ref="D27:M28"/>
    <mergeCell ref="B27:C27"/>
    <mergeCell ref="D31:M31"/>
    <mergeCell ref="B23:C23"/>
    <mergeCell ref="B5:C5"/>
    <mergeCell ref="B6:C6"/>
    <mergeCell ref="A12:M12"/>
    <mergeCell ref="D17:M17"/>
    <mergeCell ref="D23:M23"/>
    <mergeCell ref="D14:M15"/>
    <mergeCell ref="D16:M16"/>
    <mergeCell ref="D13:M13"/>
    <mergeCell ref="B13:C13"/>
    <mergeCell ref="D24:M26"/>
    <mergeCell ref="D18:M18"/>
    <mergeCell ref="D29:M29"/>
    <mergeCell ref="D30:M30"/>
    <mergeCell ref="A37:M37"/>
    <mergeCell ref="B30:C30"/>
  </mergeCells>
  <conditionalFormatting sqref="B35">
    <cfRule type="cellIs" dxfId="84" priority="149" operator="equal">
      <formula>$N$33</formula>
    </cfRule>
  </conditionalFormatting>
  <conditionalFormatting sqref="B49 B51:B52">
    <cfRule type="cellIs" dxfId="83" priority="31" operator="equal">
      <formula>$O$17</formula>
    </cfRule>
    <cfRule type="containsErrors" dxfId="82" priority="32">
      <formula>ISERROR(B49)</formula>
    </cfRule>
  </conditionalFormatting>
  <conditionalFormatting sqref="B78:B80">
    <cfRule type="cellIs" dxfId="81" priority="44" operator="equal">
      <formula>$O$16</formula>
    </cfRule>
    <cfRule type="cellIs" dxfId="80" priority="45" operator="equal">
      <formula>$O$17</formula>
    </cfRule>
    <cfRule type="containsErrors" dxfId="79" priority="46">
      <formula>ISERROR(B78)</formula>
    </cfRule>
  </conditionalFormatting>
  <conditionalFormatting sqref="B78:B86 B35 B36:C36 B76 A77">
    <cfRule type="cellIs" dxfId="78" priority="94" operator="equal">
      <formula>"No"</formula>
    </cfRule>
    <cfRule type="cellIs" dxfId="77" priority="93" operator="equal">
      <formula>"Yes"</formula>
    </cfRule>
  </conditionalFormatting>
  <conditionalFormatting sqref="B82:B83">
    <cfRule type="cellIs" dxfId="76" priority="47" operator="equal">
      <formula>$O$16</formula>
    </cfRule>
    <cfRule type="cellIs" dxfId="75" priority="48" operator="equal">
      <formula>$O$17</formula>
    </cfRule>
    <cfRule type="containsErrors" dxfId="74" priority="49">
      <formula>ISERROR(B82)</formula>
    </cfRule>
  </conditionalFormatting>
  <conditionalFormatting sqref="B16:C16 B18:C18">
    <cfRule type="cellIs" dxfId="73" priority="143" operator="equal">
      <formula>$B$14</formula>
    </cfRule>
    <cfRule type="cellIs" dxfId="72" priority="142" operator="equal">
      <formula>$O$17</formula>
    </cfRule>
    <cfRule type="cellIs" dxfId="71" priority="141" operator="equal">
      <formula>$N$13</formula>
    </cfRule>
    <cfRule type="cellIs" dxfId="70" priority="140" operator="equal">
      <formula>$O$16</formula>
    </cfRule>
  </conditionalFormatting>
  <conditionalFormatting sqref="B16:C16">
    <cfRule type="cellIs" dxfId="69" priority="97" operator="equal">
      <formula>$O$16</formula>
    </cfRule>
  </conditionalFormatting>
  <conditionalFormatting sqref="B18:C18">
    <cfRule type="cellIs" dxfId="68" priority="96" operator="equal">
      <formula>$O$16</formula>
    </cfRule>
    <cfRule type="cellIs" dxfId="67" priority="95" operator="equal">
      <formula>$O$19</formula>
    </cfRule>
  </conditionalFormatting>
  <conditionalFormatting sqref="B31:C31 B33:C34 B42:C45 B54:C54 B59:C62 A63 B64:C66 B67">
    <cfRule type="cellIs" dxfId="66" priority="100" operator="equal">
      <formula>$O$19</formula>
    </cfRule>
    <cfRule type="containsErrors" dxfId="65" priority="144">
      <formula>ISERROR(A31)</formula>
    </cfRule>
    <cfRule type="cellIs" dxfId="64" priority="99" operator="equal">
      <formula>$O$16</formula>
    </cfRule>
  </conditionalFormatting>
  <conditionalFormatting sqref="B39:C40">
    <cfRule type="containsErrors" dxfId="63" priority="92">
      <formula>ISERROR(B39)</formula>
    </cfRule>
    <cfRule type="cellIs" dxfId="62" priority="87" operator="equal">
      <formula>$O$19</formula>
    </cfRule>
    <cfRule type="cellIs" dxfId="61" priority="86" operator="equal">
      <formula>$O$16</formula>
    </cfRule>
  </conditionalFormatting>
  <conditionalFormatting sqref="B47:C47">
    <cfRule type="containsErrors" dxfId="60" priority="64">
      <formula>ISERROR(B47)</formula>
    </cfRule>
    <cfRule type="cellIs" dxfId="59" priority="62" operator="equal">
      <formula>$O$16</formula>
    </cfRule>
    <cfRule type="cellIs" dxfId="58" priority="63" operator="equal">
      <formula>$O$17</formula>
    </cfRule>
  </conditionalFormatting>
  <conditionalFormatting sqref="B49:C52">
    <cfRule type="cellIs" dxfId="57" priority="7" operator="equal">
      <formula>$O$16</formula>
    </cfRule>
  </conditionalFormatting>
  <conditionalFormatting sqref="B50:C50">
    <cfRule type="cellIs" dxfId="56" priority="8" operator="equal">
      <formula>$O$19</formula>
    </cfRule>
    <cfRule type="cellIs" dxfId="55" priority="6" operator="equal">
      <formula>"STOP"</formula>
    </cfRule>
    <cfRule type="containsErrors" dxfId="54" priority="13">
      <formula>ISERROR(B50)</formula>
    </cfRule>
  </conditionalFormatting>
  <conditionalFormatting sqref="B56:C57">
    <cfRule type="containsErrors" dxfId="53" priority="43">
      <formula>ISERROR(B56)</formula>
    </cfRule>
    <cfRule type="cellIs" dxfId="52" priority="42" operator="equal">
      <formula>$O$19</formula>
    </cfRule>
    <cfRule type="cellIs" dxfId="51" priority="41" operator="equal">
      <formula>$O$16</formula>
    </cfRule>
  </conditionalFormatting>
  <conditionalFormatting sqref="B72:C72">
    <cfRule type="cellIs" dxfId="50" priority="146" operator="equal">
      <formula>$O$70</formula>
    </cfRule>
    <cfRule type="cellIs" dxfId="49" priority="145" operator="equal">
      <formula>$O$71</formula>
    </cfRule>
  </conditionalFormatting>
  <conditionalFormatting sqref="B18:D18">
    <cfRule type="containsErrors" dxfId="48" priority="118">
      <formula>ISERROR(B18)</formula>
    </cfRule>
  </conditionalFormatting>
  <conditionalFormatting sqref="B35:D35">
    <cfRule type="containsText" dxfId="47" priority="1" operator="containsText" text="Partial">
      <formula>NOT(ISERROR(SEARCH("Partial",B35)))</formula>
    </cfRule>
  </conditionalFormatting>
  <conditionalFormatting sqref="B16:M16 D36 D38:D39 D41 E45 I75:I76 D86 I86 D19:D22">
    <cfRule type="containsErrors" dxfId="46" priority="128">
      <formula>ISERROR(B16)</formula>
    </cfRule>
  </conditionalFormatting>
  <conditionalFormatting sqref="C49 C51:C52">
    <cfRule type="containsErrors" dxfId="45" priority="29">
      <formula>ISERROR(C49)</formula>
    </cfRule>
    <cfRule type="cellIs" dxfId="44" priority="28" operator="equal">
      <formula>$O$19</formula>
    </cfRule>
  </conditionalFormatting>
  <conditionalFormatting sqref="D18:D22">
    <cfRule type="cellIs" dxfId="43" priority="113" operator="equal">
      <formula>$E$9=FALSE</formula>
    </cfRule>
    <cfRule type="cellIs" dxfId="42" priority="112" operator="equal">
      <formula>$D$16=#N/A</formula>
    </cfRule>
    <cfRule type="cellIs" dxfId="41" priority="111" operator="equal">
      <formula>$B$16=STOP</formula>
    </cfRule>
  </conditionalFormatting>
  <conditionalFormatting sqref="D22">
    <cfRule type="cellIs" dxfId="40" priority="39" operator="equal">
      <formula>"Continue"</formula>
    </cfRule>
    <cfRule type="cellIs" dxfId="39" priority="40" operator="equal">
      <formula>"STOP"</formula>
    </cfRule>
  </conditionalFormatting>
  <conditionalFormatting sqref="D51:D52">
    <cfRule type="cellIs" dxfId="38" priority="20" operator="equal">
      <formula>$D$16=#N/A</formula>
    </cfRule>
    <cfRule type="cellIs" dxfId="37" priority="19" operator="equal">
      <formula>$B$16=STOP</formula>
    </cfRule>
    <cfRule type="containsErrors" dxfId="36" priority="22">
      <formula>ISERROR(D51)</formula>
    </cfRule>
    <cfRule type="cellIs" dxfId="35" priority="21" operator="equal">
      <formula>$E$9=FALSE</formula>
    </cfRule>
  </conditionalFormatting>
  <conditionalFormatting sqref="D52">
    <cfRule type="cellIs" dxfId="34" priority="17" operator="equal">
      <formula>"Continue"</formula>
    </cfRule>
    <cfRule type="cellIs" dxfId="33" priority="18" operator="equal">
      <formula>"STOP"</formula>
    </cfRule>
  </conditionalFormatting>
  <conditionalFormatting sqref="D75:D76">
    <cfRule type="cellIs" dxfId="32" priority="70" operator="equal">
      <formula>"Yes"</formula>
    </cfRule>
    <cfRule type="cellIs" dxfId="31" priority="71" operator="equal">
      <formula>"No"</formula>
    </cfRule>
  </conditionalFormatting>
  <conditionalFormatting sqref="D16:M16 D36 D38:D39 D41 E45 I75:I76 D86 I86">
    <cfRule type="cellIs" dxfId="30" priority="122" operator="equal">
      <formula>$D$16=#N/A</formula>
    </cfRule>
    <cfRule type="cellIs" dxfId="29" priority="123" operator="equal">
      <formula>$E$9=FALSE</formula>
    </cfRule>
    <cfRule type="cellIs" dxfId="28" priority="121" operator="equal">
      <formula>$B$16=STOP</formula>
    </cfRule>
  </conditionalFormatting>
  <conditionalFormatting sqref="D31:M31 D32 D34">
    <cfRule type="cellIs" dxfId="27" priority="101" operator="equal">
      <formula>$B$16=STOP</formula>
    </cfRule>
    <cfRule type="cellIs" dxfId="26" priority="102" operator="equal">
      <formula>$D$16=#N/A</formula>
    </cfRule>
    <cfRule type="cellIs" dxfId="25" priority="103" operator="equal">
      <formula>$E$9=FALSE</formula>
    </cfRule>
    <cfRule type="containsErrors" dxfId="24" priority="104">
      <formula>ISERROR(D31)</formula>
    </cfRule>
  </conditionalFormatting>
  <conditionalFormatting sqref="D40:M40">
    <cfRule type="cellIs" dxfId="23" priority="90" operator="equal">
      <formula>$E$9=FALSE</formula>
    </cfRule>
    <cfRule type="containsErrors" dxfId="22" priority="91">
      <formula>ISERROR(D40)</formula>
    </cfRule>
    <cfRule type="cellIs" dxfId="21" priority="89" operator="equal">
      <formula>$D$16=#N/A</formula>
    </cfRule>
    <cfRule type="cellIs" dxfId="20" priority="88" operator="equal">
      <formula>$B$16=STOP</formula>
    </cfRule>
  </conditionalFormatting>
  <conditionalFormatting sqref="D50:M50">
    <cfRule type="cellIs" dxfId="19" priority="9" operator="equal">
      <formula>$B$16=STOP</formula>
    </cfRule>
    <cfRule type="cellIs" dxfId="18" priority="10" operator="equal">
      <formula>$D$16=#N/A</formula>
    </cfRule>
    <cfRule type="containsErrors" dxfId="17" priority="12">
      <formula>ISERROR(D50)</formula>
    </cfRule>
    <cfRule type="cellIs" dxfId="16" priority="11" operator="equal">
      <formula>$E$9=FALSE</formula>
    </cfRule>
  </conditionalFormatting>
  <conditionalFormatting sqref="E35:E36">
    <cfRule type="cellIs" dxfId="15" priority="3" operator="equal">
      <formula>$D$16=#N/A</formula>
    </cfRule>
    <cfRule type="cellIs" dxfId="14" priority="4" operator="equal">
      <formula>$E$9=FALSE</formula>
    </cfRule>
    <cfRule type="containsErrors" dxfId="13" priority="5">
      <formula>ISERROR(E35)</formula>
    </cfRule>
    <cfRule type="cellIs" dxfId="12" priority="2" operator="equal">
      <formula>$B$16=STOP</formula>
    </cfRule>
  </conditionalFormatting>
  <conditionalFormatting sqref="E75:E76">
    <cfRule type="containsErrors" dxfId="11" priority="69">
      <formula>ISERROR(E75)</formula>
    </cfRule>
    <cfRule type="cellIs" dxfId="10" priority="68" operator="equal">
      <formula>$E$9=FALSE</formula>
    </cfRule>
    <cfRule type="cellIs" dxfId="9" priority="67" operator="equal">
      <formula>$D$16=#N/A</formula>
    </cfRule>
    <cfRule type="cellIs" dxfId="8" priority="66" operator="equal">
      <formula>$B$16=STOP</formula>
    </cfRule>
  </conditionalFormatting>
  <conditionalFormatting sqref="E22:M22">
    <cfRule type="containsErrors" dxfId="7" priority="33">
      <formula>ISERROR(E22)</formula>
    </cfRule>
    <cfRule type="cellIs" dxfId="6" priority="34" operator="equal">
      <formula>$E$22=#N/A</formula>
    </cfRule>
    <cfRule type="cellIs" dxfId="5" priority="35" operator="equal">
      <formula>FALSE</formula>
    </cfRule>
  </conditionalFormatting>
  <conditionalFormatting sqref="E52:M52">
    <cfRule type="containsErrors" dxfId="4" priority="14">
      <formula>ISERROR(E52)</formula>
    </cfRule>
    <cfRule type="cellIs" dxfId="3" priority="15" operator="equal">
      <formula>$E$22=#N/A</formula>
    </cfRule>
    <cfRule type="cellIs" dxfId="2" priority="16" operator="equal">
      <formula>FALSE</formula>
    </cfRule>
  </conditionalFormatting>
  <conditionalFormatting sqref="H86">
    <cfRule type="cellIs" dxfId="1" priority="79" operator="equal">
      <formula>"No"</formula>
    </cfRule>
    <cfRule type="cellIs" dxfId="0" priority="78" operator="equal">
      <formula>"Yes"</formula>
    </cfRule>
  </conditionalFormatting>
  <dataValidations count="12">
    <dataValidation type="list" allowBlank="1" showInputMessage="1" showErrorMessage="1" sqref="B13:C14" xr:uid="{03DDBF35-DB47-453E-90D4-2127BC1B3E98}">
      <formula1>$N$15:$N$17</formula1>
    </dataValidation>
    <dataValidation type="list" allowBlank="1" showInputMessage="1" showErrorMessage="1" sqref="B27:C27 B41:C41 B32:C32 D33" xr:uid="{3C940217-9CD1-4378-8E82-C01313059D73}">
      <formula1>$N$25:$N$27</formula1>
    </dataValidation>
    <dataValidation type="list" allowBlank="1" showInputMessage="1" showErrorMessage="1" sqref="B17:C17 D20 D51" xr:uid="{123F2B91-70BB-4C23-953B-3E1F70A92973}">
      <formula1>$N$18:$N$20</formula1>
    </dataValidation>
    <dataValidation type="list" allowBlank="1" showInputMessage="1" showErrorMessage="1" sqref="B72:C72" xr:uid="{6B2A15B5-330A-4A9A-BD5B-5CC776622265}">
      <formula1>$O$69:$O$71</formula1>
    </dataValidation>
    <dataValidation type="list" allowBlank="1" showInputMessage="1" showErrorMessage="1" sqref="B46:C46 B48:C48" xr:uid="{2399F926-CF9C-4FD9-91C2-2BEA59F8A5B8}">
      <formula1>$O$44:$O$46</formula1>
    </dataValidation>
    <dataValidation type="list" allowBlank="1" showInputMessage="1" showErrorMessage="1" sqref="B5:C5" xr:uid="{C99F5BF3-754B-4125-A95A-569938BF3089}">
      <formula1>$N$5:$N$7</formula1>
    </dataValidation>
    <dataValidation type="list" allowBlank="1" showInputMessage="1" showErrorMessage="1" sqref="B53:C53 B58:C58 B55:C55" xr:uid="{C3764AE9-A6D8-4D40-904F-BDE1E30510A9}">
      <formula1>$N$46:$N$48</formula1>
    </dataValidation>
    <dataValidation type="list" allowBlank="1" showInputMessage="1" showErrorMessage="1" sqref="B38:C38" xr:uid="{264877FB-2BE3-4C2D-B5B5-7BFB1A391D9C}">
      <formula1>$O$36:$O$38</formula1>
    </dataValidation>
    <dataValidation type="list" allowBlank="1" showInputMessage="1" showErrorMessage="1" sqref="E73" xr:uid="{ACEA3FEB-BB09-4814-8ED8-97A1174EE889}">
      <formula1>$P$70:$P$74</formula1>
    </dataValidation>
    <dataValidation type="list" allowBlank="1" showInputMessage="1" showErrorMessage="1" sqref="D19" xr:uid="{C60613F1-1845-48BB-BFA3-C40EF6AF8BBC}">
      <formula1>$N$21:$N$24</formula1>
    </dataValidation>
    <dataValidation type="list" allowBlank="1" showInputMessage="1" showErrorMessage="1" sqref="B35" xr:uid="{D091F2D9-7FC7-491B-9DA0-4F7F6E6735E2}">
      <formula1>$N$29:$N$33</formula1>
    </dataValidation>
    <dataValidation type="list" allowBlank="1" showInputMessage="1" showErrorMessage="1" sqref="F74" xr:uid="{0A219C73-A9F7-442F-8380-ECB30FB374E0}">
      <formula1>$N$70:$N$84</formula1>
    </dataValidation>
  </dataValidations>
  <printOptions horizontalCentered="1"/>
  <pageMargins left="0.25" right="0.25" top="0.75" bottom="0.72187500000000004" header="0.3" footer="0.3"/>
  <pageSetup scale="90" orientation="portrait" horizontalDpi="204" verticalDpi="196" r:id="rId1"/>
  <headerFooter>
    <oddHeader>&amp;C&amp;"-,Bold"&amp;14WORK Budget Exception Worksheet</oddHeader>
    <oddFooter>&amp;L&amp;A&amp;C&amp;P of &amp;N&amp;RRev 7/1/2022</oddFooter>
  </headerFooter>
  <colBreaks count="1" manualBreakCount="1">
    <brk id="13"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4</vt:i4>
      </vt:variant>
    </vt:vector>
  </HeadingPairs>
  <TitlesOfParts>
    <vt:vector size="13" baseType="lpstr">
      <vt:lpstr>Tips</vt:lpstr>
      <vt:lpstr>WORK Individualized Budget</vt:lpstr>
      <vt:lpstr>Budget Review Checklist</vt:lpstr>
      <vt:lpstr>Budget Service Questionnaire </vt:lpstr>
      <vt:lpstr>Budget Service Schedule (BSS)</vt:lpstr>
      <vt:lpstr>BSS Instructions</vt:lpstr>
      <vt:lpstr>ConversionCalculator</vt:lpstr>
      <vt:lpstr>Services Calculator</vt:lpstr>
      <vt:lpstr>WORK Budget Exception Worksheet</vt:lpstr>
      <vt:lpstr>'Budget Service Schedule (BSS)'!Print_Area</vt:lpstr>
      <vt:lpstr>'Services Calculator'!Print_Area</vt:lpstr>
      <vt:lpstr>'WORK Budget Exception Worksheet'!Print_Area</vt:lpstr>
      <vt:lpstr>'WORK Individualized Budget'!Print_Area</vt:lpstr>
    </vt:vector>
  </TitlesOfParts>
  <Company>State of Kansas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Sherri Marney</dc:creator>
  <cp:lastModifiedBy>Sherri Marney [KDHE]</cp:lastModifiedBy>
  <cp:lastPrinted>2025-02-19T12:59:06Z</cp:lastPrinted>
  <dcterms:created xsi:type="dcterms:W3CDTF">2012-10-29T17:07:54Z</dcterms:created>
  <dcterms:modified xsi:type="dcterms:W3CDTF">2025-02-20T00:27:02Z</dcterms:modified>
</cp:coreProperties>
</file>